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iabetes\Downloads\"/>
    </mc:Choice>
  </mc:AlternateContent>
  <xr:revisionPtr revIDLastSave="0" documentId="13_ncr:1_{08872502-5CFB-4A51-A581-4C073447D09B}" xr6:coauthVersionLast="45" xr6:coauthVersionMax="45" xr10:uidLastSave="{00000000-0000-0000-0000-000000000000}"/>
  <bookViews>
    <workbookView xWindow="-120" yWindow="-120" windowWidth="20730" windowHeight="11160" tabRatio="754" xr2:uid="{00000000-000D-0000-FFFF-FFFF00000000}"/>
  </bookViews>
  <sheets>
    <sheet name="nevezések" sheetId="1" r:id="rId1"/>
    <sheet name="Csapat eredm." sheetId="9" r:id="rId2"/>
    <sheet name="Mini I-2015" sheetId="2" r:id="rId3"/>
    <sheet name="Mini I-2014" sheetId="3" r:id="rId4"/>
    <sheet name="Mini II-2013" sheetId="4" r:id="rId5"/>
    <sheet name="Mini II-2012" sheetId="5" r:id="rId6"/>
    <sheet name="Gyerek I-2011" sheetId="6" r:id="rId7"/>
    <sheet name="Gyerek I-2010" sheetId="7" r:id="rId8"/>
    <sheet name="Gyerek II-2009-2008" sheetId="8" r:id="rId9"/>
    <sheet name="segéd" sheetId="12" r:id="rId10"/>
  </sheets>
  <definedNames>
    <definedName name="_xlnm._FilterDatabase" localSheetId="2" hidden="1">'Mini I-2015'!$A$1:$E$1</definedName>
    <definedName name="_xlnm._FilterDatabase" localSheetId="0" hidden="1">nevezések!$A$3:$I$71</definedName>
    <definedName name="korosztály">nevezések!$C:$C</definedName>
    <definedName name="név">nevezések!$A:$A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8" l="1"/>
  <c r="N27" i="8" s="1"/>
  <c r="M7" i="8"/>
  <c r="N7" i="8" s="1"/>
  <c r="F20" i="8"/>
  <c r="D20" i="8"/>
  <c r="B20" i="8"/>
  <c r="F19" i="8"/>
  <c r="D19" i="8"/>
  <c r="B19" i="8"/>
  <c r="M7" i="7"/>
  <c r="N7" i="7" s="1"/>
  <c r="F21" i="7"/>
  <c r="D21" i="7"/>
  <c r="B21" i="7"/>
  <c r="F20" i="7"/>
  <c r="D20" i="7"/>
  <c r="B20" i="7"/>
  <c r="F19" i="7"/>
  <c r="D19" i="7"/>
  <c r="B19" i="7"/>
  <c r="M24" i="6"/>
  <c r="N24" i="6" s="1"/>
  <c r="M9" i="6"/>
  <c r="N9" i="6" s="1"/>
  <c r="F19" i="6"/>
  <c r="D19" i="6"/>
  <c r="B19" i="6"/>
  <c r="F20" i="6"/>
  <c r="D20" i="6"/>
  <c r="B20" i="6"/>
  <c r="N11" i="5"/>
  <c r="M11" i="5"/>
  <c r="F25" i="5"/>
  <c r="D25" i="5"/>
  <c r="B25" i="5"/>
  <c r="F24" i="5"/>
  <c r="D24" i="5"/>
  <c r="B24" i="5"/>
  <c r="F23" i="5"/>
  <c r="D23" i="5"/>
  <c r="B23" i="5"/>
  <c r="F22" i="5"/>
  <c r="D22" i="5"/>
  <c r="B22" i="5"/>
  <c r="O20" i="4"/>
  <c r="P20" i="4" s="1"/>
  <c r="O5" i="4"/>
  <c r="P5" i="4" s="1"/>
  <c r="F25" i="4"/>
  <c r="D25" i="4"/>
  <c r="B25" i="4"/>
  <c r="B26" i="4"/>
  <c r="D26" i="4"/>
  <c r="F26" i="4"/>
  <c r="B27" i="4"/>
  <c r="D27" i="4"/>
  <c r="F27" i="4"/>
  <c r="F19" i="4"/>
  <c r="D19" i="4"/>
  <c r="B19" i="4"/>
  <c r="B20" i="4"/>
  <c r="D20" i="4"/>
  <c r="F20" i="4"/>
  <c r="B21" i="4"/>
  <c r="D21" i="4"/>
  <c r="F21" i="4"/>
  <c r="F22" i="3"/>
  <c r="D22" i="3"/>
  <c r="B22" i="3"/>
  <c r="F21" i="3"/>
  <c r="D21" i="3"/>
  <c r="B21" i="3"/>
  <c r="F20" i="3"/>
  <c r="D20" i="3"/>
  <c r="B20" i="3"/>
  <c r="O5" i="3"/>
  <c r="P5" i="3" s="1"/>
  <c r="F14" i="3"/>
  <c r="D14" i="3"/>
  <c r="B14" i="3"/>
  <c r="F15" i="3"/>
  <c r="D15" i="3"/>
  <c r="B15" i="3"/>
  <c r="O7" i="2"/>
  <c r="O5" i="2"/>
  <c r="F20" i="2"/>
  <c r="D20" i="2"/>
  <c r="B20" i="2"/>
  <c r="F21" i="2"/>
  <c r="D21" i="2"/>
  <c r="B21" i="2"/>
  <c r="F14" i="2"/>
  <c r="D14" i="2"/>
  <c r="B14" i="2"/>
  <c r="F15" i="2"/>
  <c r="D15" i="2"/>
  <c r="B15" i="2"/>
  <c r="M22" i="8" l="1"/>
  <c r="N22" i="8" s="1"/>
  <c r="M21" i="8"/>
  <c r="N21" i="8" s="1"/>
  <c r="M23" i="8"/>
  <c r="N23" i="8" s="1"/>
  <c r="M24" i="8"/>
  <c r="N24" i="8" s="1"/>
  <c r="M26" i="8"/>
  <c r="N26" i="8" s="1"/>
  <c r="M20" i="8"/>
  <c r="N20" i="8" s="1"/>
  <c r="O6" i="8"/>
  <c r="P6" i="8" s="1"/>
  <c r="M5" i="8"/>
  <c r="N5" i="8" s="1"/>
  <c r="O20" i="7"/>
  <c r="P20" i="7" s="1"/>
  <c r="N21" i="6"/>
  <c r="M21" i="7"/>
  <c r="N21" i="7" s="1"/>
  <c r="M22" i="7"/>
  <c r="N22" i="7" s="1"/>
  <c r="M20" i="7"/>
  <c r="N20" i="7" s="1"/>
  <c r="O6" i="7"/>
  <c r="P6" i="7" s="1"/>
  <c r="M5" i="7"/>
  <c r="N5" i="7" s="1"/>
  <c r="O20" i="6"/>
  <c r="P20" i="6" s="1"/>
  <c r="M20" i="6"/>
  <c r="N20" i="6" s="1"/>
  <c r="M21" i="6"/>
  <c r="M22" i="6"/>
  <c r="N22" i="6" s="1"/>
  <c r="O8" i="6"/>
  <c r="P8" i="6" s="1"/>
  <c r="M6" i="6"/>
  <c r="N6" i="6" s="1"/>
  <c r="M7" i="6"/>
  <c r="M5" i="6"/>
  <c r="N5" i="6" s="1"/>
  <c r="N7" i="6"/>
  <c r="L23" i="5"/>
  <c r="M21" i="5"/>
  <c r="N21" i="5" s="1"/>
  <c r="M22" i="5"/>
  <c r="N22" i="5" s="1"/>
  <c r="M23" i="5"/>
  <c r="N23" i="5" s="1"/>
  <c r="M24" i="5"/>
  <c r="N24" i="5" s="1"/>
  <c r="M25" i="5"/>
  <c r="N25" i="5" s="1"/>
  <c r="M20" i="5"/>
  <c r="N20" i="5" s="1"/>
  <c r="O7" i="5"/>
  <c r="P7" i="5" s="1"/>
  <c r="O10" i="5"/>
  <c r="P10" i="5" s="1"/>
  <c r="M5" i="5"/>
  <c r="N5" i="5" s="1"/>
  <c r="M9" i="5"/>
  <c r="N9" i="5" s="1"/>
  <c r="M8" i="5"/>
  <c r="N8" i="5" s="1"/>
  <c r="M7" i="5"/>
  <c r="N7" i="5" s="1"/>
  <c r="M6" i="5"/>
  <c r="N6" i="5" s="1"/>
  <c r="O22" i="4"/>
  <c r="P22" i="4" s="1"/>
  <c r="M21" i="4"/>
  <c r="N21" i="4" s="1"/>
  <c r="M23" i="4"/>
  <c r="N23" i="4" s="1"/>
  <c r="M20" i="4"/>
  <c r="N20" i="4" s="1"/>
  <c r="O8" i="4"/>
  <c r="P8" i="4" s="1"/>
  <c r="M9" i="4"/>
  <c r="N9" i="4" s="1"/>
  <c r="M6" i="4"/>
  <c r="N6" i="4" s="1"/>
  <c r="M10" i="4"/>
  <c r="N10" i="4" s="1"/>
  <c r="M7" i="4"/>
  <c r="N7" i="4" s="1"/>
  <c r="M11" i="4"/>
  <c r="N11" i="4" s="1"/>
  <c r="M5" i="4"/>
  <c r="N5" i="4" s="1"/>
  <c r="F10" i="3"/>
  <c r="M21" i="3" s="1"/>
  <c r="N21" i="3" s="1"/>
  <c r="F9" i="3"/>
  <c r="M20" i="3" s="1"/>
  <c r="N20" i="3" s="1"/>
  <c r="F5" i="3"/>
  <c r="F4" i="3"/>
  <c r="M5" i="3" l="1"/>
  <c r="N5" i="3" s="1"/>
  <c r="M6" i="3"/>
  <c r="N6" i="3" s="1"/>
  <c r="K23" i="5"/>
  <c r="J6" i="8"/>
  <c r="L6" i="8"/>
  <c r="J5" i="7"/>
  <c r="L5" i="7"/>
  <c r="L6" i="7"/>
  <c r="J6" i="7"/>
  <c r="J20" i="7"/>
  <c r="L20" i="7"/>
  <c r="L7" i="6"/>
  <c r="J7" i="6"/>
  <c r="L24" i="6"/>
  <c r="K24" i="6" s="1"/>
  <c r="J24" i="6"/>
  <c r="J8" i="6"/>
  <c r="L8" i="6"/>
  <c r="L20" i="6"/>
  <c r="J20" i="6"/>
  <c r="L25" i="5"/>
  <c r="K25" i="5" s="1"/>
  <c r="J25" i="5"/>
  <c r="J7" i="5"/>
  <c r="L7" i="5"/>
  <c r="L8" i="5"/>
  <c r="J8" i="5"/>
  <c r="L24" i="5"/>
  <c r="K24" i="5" s="1"/>
  <c r="J24" i="5"/>
  <c r="J10" i="5"/>
  <c r="L10" i="5"/>
  <c r="K10" i="5" s="1"/>
  <c r="J23" i="5"/>
  <c r="L5" i="4"/>
  <c r="L23" i="4"/>
  <c r="J23" i="4"/>
  <c r="L11" i="4"/>
  <c r="J11" i="4"/>
  <c r="J5" i="4"/>
  <c r="L8" i="4"/>
  <c r="J8" i="4"/>
  <c r="L22" i="4"/>
  <c r="J22" i="4"/>
  <c r="J20" i="4"/>
  <c r="L20" i="4"/>
  <c r="L9" i="4"/>
  <c r="J9" i="4"/>
  <c r="L10" i="4"/>
  <c r="J10" i="4"/>
  <c r="G12" i="9"/>
  <c r="G13" i="9"/>
  <c r="G14" i="9"/>
  <c r="G15" i="9"/>
  <c r="G16" i="9"/>
  <c r="G11" i="9"/>
  <c r="G3" i="9"/>
  <c r="G5" i="9"/>
  <c r="G6" i="9"/>
  <c r="G7" i="9"/>
  <c r="G8" i="9"/>
  <c r="G10" i="9"/>
  <c r="G9" i="9"/>
  <c r="G4" i="9"/>
  <c r="F26" i="8"/>
  <c r="O23" i="8" s="1"/>
  <c r="P23" i="8" s="1"/>
  <c r="J23" i="8" s="1"/>
  <c r="F29" i="8"/>
  <c r="O22" i="8" s="1"/>
  <c r="P22" i="8" s="1"/>
  <c r="J22" i="8" s="1"/>
  <c r="F28" i="8"/>
  <c r="O20" i="8" s="1"/>
  <c r="P20" i="8" s="1"/>
  <c r="L20" i="8" s="1"/>
  <c r="L26" i="8"/>
  <c r="F24" i="8"/>
  <c r="O21" i="8" s="1"/>
  <c r="P21" i="8" s="1"/>
  <c r="L21" i="8" s="1"/>
  <c r="F27" i="8"/>
  <c r="O24" i="8" s="1"/>
  <c r="P24" i="8" s="1"/>
  <c r="L24" i="8" s="1"/>
  <c r="F25" i="8"/>
  <c r="O25" i="8" s="1"/>
  <c r="P25" i="8" s="1"/>
  <c r="J25" i="8" s="1"/>
  <c r="L27" i="8"/>
  <c r="L7" i="8"/>
  <c r="O5" i="8"/>
  <c r="P5" i="8" s="1"/>
  <c r="L5" i="8" s="1"/>
  <c r="B26" i="8"/>
  <c r="B29" i="8"/>
  <c r="B28" i="8"/>
  <c r="B24" i="8"/>
  <c r="B27" i="8"/>
  <c r="O21" i="7"/>
  <c r="P21" i="7" s="1"/>
  <c r="J21" i="7" s="1"/>
  <c r="O23" i="7"/>
  <c r="P23" i="7" s="1"/>
  <c r="L23" i="7" s="1"/>
  <c r="J22" i="7"/>
  <c r="F15" i="7"/>
  <c r="J7" i="7" s="1"/>
  <c r="B15" i="7"/>
  <c r="F27" i="6"/>
  <c r="O23" i="6" s="1"/>
  <c r="P23" i="6" s="1"/>
  <c r="L23" i="6" s="1"/>
  <c r="F26" i="6"/>
  <c r="O22" i="6" s="1"/>
  <c r="P22" i="6" s="1"/>
  <c r="J22" i="6" s="1"/>
  <c r="F25" i="6"/>
  <c r="F24" i="6"/>
  <c r="O21" i="6" s="1"/>
  <c r="P21" i="6" s="1"/>
  <c r="L21" i="6" s="1"/>
  <c r="L9" i="6"/>
  <c r="O6" i="6"/>
  <c r="P6" i="6" s="1"/>
  <c r="J6" i="6" s="1"/>
  <c r="F18" i="6"/>
  <c r="O5" i="6" s="1"/>
  <c r="P5" i="6" s="1"/>
  <c r="J5" i="6" s="1"/>
  <c r="B27" i="6"/>
  <c r="B26" i="6"/>
  <c r="B25" i="6"/>
  <c r="B24" i="6"/>
  <c r="B18" i="6"/>
  <c r="O20" i="3"/>
  <c r="P20" i="3" s="1"/>
  <c r="L20" i="3" s="1"/>
  <c r="O22" i="3"/>
  <c r="P22" i="3" s="1"/>
  <c r="J22" i="3" s="1"/>
  <c r="O21" i="3"/>
  <c r="P21" i="3" s="1"/>
  <c r="L21" i="3" s="1"/>
  <c r="O8" i="3"/>
  <c r="P8" i="3" s="1"/>
  <c r="L8" i="3" s="1"/>
  <c r="O24" i="4"/>
  <c r="P24" i="4" s="1"/>
  <c r="J24" i="4" s="1"/>
  <c r="L21" i="4"/>
  <c r="L7" i="4"/>
  <c r="O6" i="4"/>
  <c r="P6" i="4" s="1"/>
  <c r="J6" i="4" s="1"/>
  <c r="O5" i="5"/>
  <c r="P5" i="5" s="1"/>
  <c r="J5" i="5" s="1"/>
  <c r="O6" i="5"/>
  <c r="P6" i="5" s="1"/>
  <c r="L6" i="5" s="1"/>
  <c r="L9" i="5"/>
  <c r="L11" i="5"/>
  <c r="F31" i="5"/>
  <c r="O22" i="5" s="1"/>
  <c r="P22" i="5" s="1"/>
  <c r="J22" i="5" s="1"/>
  <c r="F30" i="5"/>
  <c r="O21" i="5" s="1"/>
  <c r="P21" i="5" s="1"/>
  <c r="J21" i="5" s="1"/>
  <c r="F29" i="5"/>
  <c r="O20" i="5" s="1"/>
  <c r="P20" i="5" s="1"/>
  <c r="J20" i="5" s="1"/>
  <c r="B31" i="5"/>
  <c r="B30" i="5"/>
  <c r="B29" i="5"/>
  <c r="B16" i="3"/>
  <c r="B16" i="2"/>
  <c r="H13" i="9" l="1"/>
  <c r="H14" i="9"/>
  <c r="H15" i="9"/>
  <c r="L25" i="8"/>
  <c r="J20" i="8"/>
  <c r="L22" i="8"/>
  <c r="K27" i="8" s="1"/>
  <c r="K6" i="8"/>
  <c r="K7" i="8"/>
  <c r="J7" i="8"/>
  <c r="K8" i="6"/>
  <c r="K7" i="6"/>
  <c r="K8" i="5"/>
  <c r="K7" i="5"/>
  <c r="L22" i="5"/>
  <c r="H9" i="9"/>
  <c r="H7" i="9"/>
  <c r="K5" i="8"/>
  <c r="H5" i="9"/>
  <c r="H16" i="9"/>
  <c r="H12" i="9"/>
  <c r="K23" i="7"/>
  <c r="L23" i="8"/>
  <c r="K23" i="8" s="1"/>
  <c r="J26" i="8"/>
  <c r="J27" i="8"/>
  <c r="J24" i="8"/>
  <c r="J21" i="8"/>
  <c r="J23" i="7"/>
  <c r="L7" i="7"/>
  <c r="K7" i="7" s="1"/>
  <c r="L21" i="7"/>
  <c r="K21" i="7" s="1"/>
  <c r="L22" i="7"/>
  <c r="J23" i="6"/>
  <c r="J21" i="6"/>
  <c r="L22" i="6"/>
  <c r="K22" i="6" s="1"/>
  <c r="J9" i="6"/>
  <c r="L6" i="6"/>
  <c r="L5" i="6"/>
  <c r="J20" i="3"/>
  <c r="J9" i="5"/>
  <c r="L20" i="5"/>
  <c r="L21" i="5"/>
  <c r="L5" i="5"/>
  <c r="K5" i="5" s="1"/>
  <c r="J6" i="5"/>
  <c r="L24" i="4"/>
  <c r="K24" i="4" s="1"/>
  <c r="J21" i="4"/>
  <c r="L6" i="4"/>
  <c r="K6" i="4" s="1"/>
  <c r="J7" i="4"/>
  <c r="J21" i="3"/>
  <c r="L22" i="3"/>
  <c r="K22" i="3" s="1"/>
  <c r="J8" i="3"/>
  <c r="L5" i="3"/>
  <c r="O7" i="3"/>
  <c r="P7" i="3" s="1"/>
  <c r="L7" i="3" s="1"/>
  <c r="J11" i="5"/>
  <c r="J5" i="8"/>
  <c r="L6" i="3"/>
  <c r="H10" i="9"/>
  <c r="H3" i="9"/>
  <c r="H11" i="9"/>
  <c r="H6" i="9"/>
  <c r="H4" i="9"/>
  <c r="H8" i="9"/>
  <c r="O21" i="2"/>
  <c r="P21" i="2" s="1"/>
  <c r="O20" i="2"/>
  <c r="P20" i="2" s="1"/>
  <c r="M20" i="2"/>
  <c r="N20" i="2" s="1"/>
  <c r="F6" i="2"/>
  <c r="M6" i="2" s="1"/>
  <c r="N6" i="2" s="1"/>
  <c r="F7" i="2"/>
  <c r="M7" i="2" s="1"/>
  <c r="N7" i="2" s="1"/>
  <c r="F4" i="2"/>
  <c r="M8" i="2" s="1"/>
  <c r="N8" i="2" s="1"/>
  <c r="F5" i="2"/>
  <c r="F16" i="2"/>
  <c r="P5" i="2"/>
  <c r="K25" i="8" l="1"/>
  <c r="K26" i="8"/>
  <c r="K21" i="8"/>
  <c r="K24" i="8"/>
  <c r="K22" i="8"/>
  <c r="K20" i="8"/>
  <c r="K22" i="7"/>
  <c r="K20" i="7"/>
  <c r="K5" i="7"/>
  <c r="K6" i="7"/>
  <c r="K20" i="6"/>
  <c r="K23" i="6"/>
  <c r="K21" i="6"/>
  <c r="K22" i="4"/>
  <c r="K20" i="4"/>
  <c r="K23" i="4"/>
  <c r="K21" i="4"/>
  <c r="K7" i="4"/>
  <c r="K5" i="4"/>
  <c r="K9" i="4"/>
  <c r="K10" i="4"/>
  <c r="K8" i="4"/>
  <c r="K11" i="4"/>
  <c r="K5" i="3"/>
  <c r="K8" i="3"/>
  <c r="O6" i="2"/>
  <c r="P6" i="2" s="1"/>
  <c r="J6" i="2" s="1"/>
  <c r="K22" i="5"/>
  <c r="K6" i="6"/>
  <c r="K5" i="6"/>
  <c r="K9" i="6"/>
  <c r="K6" i="3"/>
  <c r="K20" i="5"/>
  <c r="K9" i="5"/>
  <c r="K21" i="5"/>
  <c r="K11" i="5"/>
  <c r="K6" i="5"/>
  <c r="K20" i="3"/>
  <c r="K21" i="3"/>
  <c r="K7" i="3"/>
  <c r="J7" i="3"/>
  <c r="P7" i="2"/>
  <c r="J7" i="2" s="1"/>
  <c r="L8" i="2"/>
  <c r="J6" i="3"/>
  <c r="J5" i="3"/>
  <c r="J20" i="2"/>
  <c r="M5" i="2"/>
  <c r="N5" i="2" s="1"/>
  <c r="J5" i="2" s="1"/>
  <c r="L21" i="2"/>
  <c r="J21" i="2"/>
  <c r="L20" i="2"/>
  <c r="K20" i="2" s="1"/>
  <c r="L6" i="2" l="1"/>
  <c r="K21" i="2"/>
  <c r="J8" i="2"/>
  <c r="L7" i="2"/>
  <c r="L5" i="2"/>
  <c r="D25" i="8"/>
  <c r="D27" i="8"/>
  <c r="D24" i="8"/>
  <c r="D28" i="8"/>
  <c r="D29" i="8"/>
  <c r="D26" i="8"/>
  <c r="D15" i="7"/>
  <c r="D25" i="6"/>
  <c r="D26" i="6"/>
  <c r="D27" i="6"/>
  <c r="D24" i="6"/>
  <c r="D18" i="6"/>
  <c r="D30" i="5"/>
  <c r="D31" i="5"/>
  <c r="D29" i="5"/>
  <c r="D16" i="3"/>
  <c r="D16" i="2"/>
  <c r="K5" i="2" l="1"/>
  <c r="K7" i="2"/>
  <c r="K6" i="2"/>
  <c r="K8" i="2"/>
  <c r="F1" i="1"/>
  <c r="G1" i="1"/>
  <c r="H1" i="1"/>
  <c r="I1" i="1"/>
  <c r="E1" i="1"/>
</calcChain>
</file>

<file path=xl/sharedStrings.xml><?xml version="1.0" encoding="utf-8"?>
<sst xmlns="http://schemas.openxmlformats.org/spreadsheetml/2006/main" count="951" uniqueCount="141">
  <si>
    <t>Név</t>
  </si>
  <si>
    <t>korcsoport</t>
  </si>
  <si>
    <t>születési idő</t>
  </si>
  <si>
    <t>iskola</t>
  </si>
  <si>
    <t>Hodruszky Csanád</t>
  </si>
  <si>
    <t>Bank Balázs</t>
  </si>
  <si>
    <t>4seasons Síiskola</t>
  </si>
  <si>
    <t>Halász Kovács Krisztina</t>
  </si>
  <si>
    <t>Lontai Mátyás</t>
  </si>
  <si>
    <t>Simonyi Hanna Flóra</t>
  </si>
  <si>
    <t>Németh Larina</t>
  </si>
  <si>
    <t>Micskó Dóra</t>
  </si>
  <si>
    <t>Ölvédy Kitti</t>
  </si>
  <si>
    <t>Horti Eszter</t>
  </si>
  <si>
    <t xml:space="preserve">Horti Tamás  </t>
  </si>
  <si>
    <t>2013.</t>
  </si>
  <si>
    <t>Simonyi Panna</t>
  </si>
  <si>
    <t>Nagy Kadosa</t>
  </si>
  <si>
    <t>Nagy Kende</t>
  </si>
  <si>
    <t>Tomcsányi Flóra</t>
  </si>
  <si>
    <t>WaxKlub SE.</t>
  </si>
  <si>
    <t>Csécs Donát</t>
  </si>
  <si>
    <t>Vesmás Vilma</t>
  </si>
  <si>
    <t>Rózsa Natalia</t>
  </si>
  <si>
    <t>Gulyás Sarolta</t>
  </si>
  <si>
    <t>Tomcsányi Franciska</t>
  </si>
  <si>
    <t>Tomcsányi Fruzsina</t>
  </si>
  <si>
    <t>Idő</t>
  </si>
  <si>
    <t>Manninger-Bohn Huba</t>
  </si>
  <si>
    <t>Mini I-2014</t>
  </si>
  <si>
    <t>Gyerek I-2011</t>
  </si>
  <si>
    <t>Plilinger Márk</t>
  </si>
  <si>
    <t>Nanook Síiskola</t>
  </si>
  <si>
    <t>Majer Izabella</t>
  </si>
  <si>
    <t>Kósa Andrián </t>
  </si>
  <si>
    <t>Székelyi Lelle</t>
  </si>
  <si>
    <t>Big Foot Síiskola</t>
  </si>
  <si>
    <t>Pásztor Noel Gergely</t>
  </si>
  <si>
    <t>Mini II-2013</t>
  </si>
  <si>
    <t>Garbacz-Szilágyi Benedikt</t>
  </si>
  <si>
    <t>Mini II-2012</t>
  </si>
  <si>
    <t>Lányok</t>
  </si>
  <si>
    <t>Fiúk</t>
  </si>
  <si>
    <t>Helyezés</t>
  </si>
  <si>
    <t>Vörös Ádám</t>
  </si>
  <si>
    <t>Vasas Pasarét</t>
  </si>
  <si>
    <t>Keszely Zsófia</t>
  </si>
  <si>
    <t>Viadal SE.</t>
  </si>
  <si>
    <t>Mini I-2015</t>
  </si>
  <si>
    <t>Gyerek I-2010</t>
  </si>
  <si>
    <t>Gyerek II-2009-2008</t>
  </si>
  <si>
    <t>Csősz Réka</t>
  </si>
  <si>
    <t>SKID Síiskola</t>
  </si>
  <si>
    <t>Bartha Balázs</t>
  </si>
  <si>
    <t>Béni Zsombor</t>
  </si>
  <si>
    <t>Lencsés Panka</t>
  </si>
  <si>
    <t>Szilágyi Márk</t>
  </si>
  <si>
    <t>Tamás Levente</t>
  </si>
  <si>
    <t>Szilágyi Soma</t>
  </si>
  <si>
    <t>Fekete Marcell</t>
  </si>
  <si>
    <t>Józsa Lőrinc</t>
  </si>
  <si>
    <t>Rajtszám</t>
  </si>
  <si>
    <t>Gulyás Hanna</t>
  </si>
  <si>
    <t>Tóth Léna Anna</t>
  </si>
  <si>
    <t>Szele Borbála</t>
  </si>
  <si>
    <t>Andrási Brúnó</t>
  </si>
  <si>
    <t>Cseh Bendegúz</t>
  </si>
  <si>
    <t>Slider síiskola</t>
  </si>
  <si>
    <t>Szász Kincső Nóra</t>
  </si>
  <si>
    <t>Levárdy Péter Ferenc</t>
  </si>
  <si>
    <t>Bacskai Lili Anna</t>
  </si>
  <si>
    <t>Van Hyfte Sára Lujza</t>
  </si>
  <si>
    <t>pont</t>
  </si>
  <si>
    <t>helyezés</t>
  </si>
  <si>
    <t>Lencsés Miléna</t>
  </si>
  <si>
    <t>Molnár-Valkó Donát</t>
  </si>
  <si>
    <t>1.</t>
  </si>
  <si>
    <t>2.</t>
  </si>
  <si>
    <t>3.</t>
  </si>
  <si>
    <t>4.</t>
  </si>
  <si>
    <t>Pusztai Petra</t>
  </si>
  <si>
    <t>G2S</t>
  </si>
  <si>
    <t>5.</t>
  </si>
  <si>
    <t>6.</t>
  </si>
  <si>
    <t>7.</t>
  </si>
  <si>
    <t>8.</t>
  </si>
  <si>
    <t>rontott</t>
  </si>
  <si>
    <t>1. futam</t>
  </si>
  <si>
    <t>2. futam</t>
  </si>
  <si>
    <t>3. futam</t>
  </si>
  <si>
    <t>4. futam</t>
  </si>
  <si>
    <t>5. futam</t>
  </si>
  <si>
    <t>Futam</t>
  </si>
  <si>
    <t>rajtszám</t>
  </si>
  <si>
    <t>Rsz.</t>
  </si>
  <si>
    <t>4seasons</t>
  </si>
  <si>
    <t>SKID</t>
  </si>
  <si>
    <t>9.</t>
  </si>
  <si>
    <t>10.</t>
  </si>
  <si>
    <t>11.</t>
  </si>
  <si>
    <t>12.</t>
  </si>
  <si>
    <t>13.</t>
  </si>
  <si>
    <t>14.</t>
  </si>
  <si>
    <t>15.</t>
  </si>
  <si>
    <t>Ruszty András</t>
  </si>
  <si>
    <t>Ruszty József</t>
  </si>
  <si>
    <t>összetett hely</t>
  </si>
  <si>
    <t>hely</t>
  </si>
  <si>
    <t>Fogarasi</t>
  </si>
  <si>
    <t>Pasarét</t>
  </si>
  <si>
    <t>ÖSSZESÍTETT EREDMÉNYEK</t>
  </si>
  <si>
    <t>I. futam</t>
  </si>
  <si>
    <t>II. futam</t>
  </si>
  <si>
    <t>PONT</t>
  </si>
  <si>
    <t>III. futam</t>
  </si>
  <si>
    <t>IV. futam</t>
  </si>
  <si>
    <t>V. futam</t>
  </si>
  <si>
    <t>FIÚK</t>
  </si>
  <si>
    <t>LÁNYOK</t>
  </si>
  <si>
    <t>-</t>
  </si>
  <si>
    <t>futamind.</t>
  </si>
  <si>
    <t>DNF</t>
  </si>
  <si>
    <t>Lontai Anna</t>
  </si>
  <si>
    <t>Fülöp Ünige</t>
  </si>
  <si>
    <t>Hodruszky Bendegúz</t>
  </si>
  <si>
    <t>S. Kovács Dani</t>
  </si>
  <si>
    <t>Madák Lujzi</t>
  </si>
  <si>
    <t>Madák Lili</t>
  </si>
  <si>
    <t>Lenkefi Ámon</t>
  </si>
  <si>
    <t>Vargha Botond</t>
  </si>
  <si>
    <t>Gál Alex</t>
  </si>
  <si>
    <t>Lőrincz Zsombor</t>
  </si>
  <si>
    <t>Gutyina Boglárka</t>
  </si>
  <si>
    <t>Poropatrics Laura</t>
  </si>
  <si>
    <t>Juhász Dominik</t>
  </si>
  <si>
    <t>Budapest Kupa</t>
  </si>
  <si>
    <t>Tárnok Zalán</t>
  </si>
  <si>
    <t>Duchony Emília</t>
  </si>
  <si>
    <t>S. Kovács Milla</t>
  </si>
  <si>
    <t>Horti Tamás</t>
  </si>
  <si>
    <t>Kósa Andrián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</si>
</sst>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E"/>
      <charset val="238"/>
    </font>
    <font>
      <sz val="10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22222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1"/>
      <color theme="3" tint="-0.249977111117893"/>
      <name val="Arial CE"/>
      <charset val="238"/>
    </font>
    <font>
      <sz val="10"/>
      <color theme="3" tint="-0.249977111117893"/>
      <name val="Arial CE"/>
      <charset val="238"/>
    </font>
    <font>
      <sz val="14"/>
      <name val="Calibri"/>
      <family val="2"/>
      <charset val="238"/>
      <scheme val="minor"/>
    </font>
    <font>
      <b/>
      <sz val="16"/>
      <color theme="0"/>
      <name val="Abadi Extra Light"/>
      <family val="2"/>
    </font>
    <font>
      <sz val="10"/>
      <color rgb="FF222222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theme="3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8"/>
      <name val="Arial CE"/>
      <charset val="238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 CE"/>
      <charset val="238"/>
    </font>
    <font>
      <b/>
      <sz val="12"/>
      <color theme="3" tint="-0.24997711111789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C00000"/>
      <name val="Arial CE"/>
      <charset val="238"/>
    </font>
    <font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499984740745262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499984740745262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Dashed">
        <color indexed="64"/>
      </left>
      <right/>
      <top/>
      <bottom style="thin">
        <color theme="0" tint="-0.24994659260841701"/>
      </bottom>
      <diagonal/>
    </border>
    <border>
      <left/>
      <right style="mediumDashed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Dash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Dashed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Dashed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3" fillId="0" borderId="0" xfId="0" applyFont="1"/>
    <xf numFmtId="0" fontId="5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12" fillId="0" borderId="0" xfId="0" applyFont="1"/>
    <xf numFmtId="0" fontId="14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11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0" fillId="3" borderId="3" xfId="0" applyFill="1" applyBorder="1"/>
    <xf numFmtId="0" fontId="19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 applyBorder="1" applyAlignment="1">
      <alignment horizontal="center"/>
    </xf>
    <xf numFmtId="0" fontId="17" fillId="0" borderId="0" xfId="0" applyFont="1" applyFill="1" applyBorder="1"/>
    <xf numFmtId="0" fontId="10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Border="1"/>
    <xf numFmtId="0" fontId="1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4" fontId="1" fillId="4" borderId="15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4" fontId="3" fillId="4" borderId="15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/>
    </xf>
    <xf numFmtId="14" fontId="4" fillId="4" borderId="15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7" borderId="0" xfId="0" applyFont="1" applyFill="1" applyBorder="1"/>
    <xf numFmtId="0" fontId="2" fillId="7" borderId="0" xfId="0" applyFont="1" applyFill="1" applyBorder="1"/>
    <xf numFmtId="0" fontId="0" fillId="7" borderId="0" xfId="0" applyFill="1" applyBorder="1"/>
    <xf numFmtId="0" fontId="1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7" fillId="7" borderId="0" xfId="0" applyFont="1" applyFill="1" applyBorder="1"/>
    <xf numFmtId="0" fontId="0" fillId="0" borderId="0" xfId="0" applyAlignment="1">
      <alignment horizontal="center"/>
    </xf>
    <xf numFmtId="0" fontId="0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22" fillId="0" borderId="0" xfId="0" applyFont="1" applyFill="1" applyBorder="1" applyAlignment="1"/>
    <xf numFmtId="0" fontId="15" fillId="0" borderId="0" xfId="0" applyFont="1" applyFill="1" applyBorder="1"/>
    <xf numFmtId="2" fontId="3" fillId="0" borderId="0" xfId="0" applyNumberFormat="1" applyFont="1" applyBorder="1"/>
    <xf numFmtId="0" fontId="18" fillId="0" borderId="0" xfId="0" applyFont="1" applyFill="1" applyBorder="1" applyAlignment="1"/>
    <xf numFmtId="0" fontId="2" fillId="2" borderId="6" xfId="0" applyFont="1" applyFill="1" applyBorder="1"/>
    <xf numFmtId="0" fontId="24" fillId="2" borderId="0" xfId="0" applyFont="1" applyFill="1" applyBorder="1"/>
    <xf numFmtId="0" fontId="24" fillId="2" borderId="0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3" fillId="6" borderId="20" xfId="0" applyFont="1" applyFill="1" applyBorder="1" applyAlignment="1"/>
    <xf numFmtId="0" fontId="17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2" fillId="6" borderId="27" xfId="0" applyFont="1" applyFill="1" applyBorder="1" applyAlignment="1"/>
    <xf numFmtId="0" fontId="17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6" borderId="27" xfId="0" applyFont="1" applyFill="1" applyBorder="1"/>
    <xf numFmtId="0" fontId="0" fillId="6" borderId="33" xfId="0" applyFont="1" applyFill="1" applyBorder="1"/>
    <xf numFmtId="0" fontId="17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5" borderId="20" xfId="0" applyFont="1" applyFill="1" applyBorder="1"/>
    <xf numFmtId="0" fontId="1" fillId="5" borderId="27" xfId="0" applyFont="1" applyFill="1" applyBorder="1"/>
    <xf numFmtId="0" fontId="3" fillId="5" borderId="27" xfId="0" applyFont="1" applyFill="1" applyBorder="1"/>
    <xf numFmtId="0" fontId="3" fillId="5" borderId="39" xfId="0" applyFont="1" applyFill="1" applyBorder="1"/>
    <xf numFmtId="0" fontId="17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9" fillId="3" borderId="4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0" xfId="0" applyFill="1" applyBorder="1"/>
    <xf numFmtId="0" fontId="3" fillId="4" borderId="0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1" fillId="4" borderId="2" xfId="0" applyFont="1" applyFill="1" applyBorder="1"/>
    <xf numFmtId="0" fontId="0" fillId="4" borderId="6" xfId="0" applyFill="1" applyBorder="1"/>
    <xf numFmtId="0" fontId="1" fillId="4" borderId="0" xfId="0" applyFont="1" applyFill="1" applyBorder="1"/>
    <xf numFmtId="0" fontId="0" fillId="4" borderId="8" xfId="0" applyFill="1" applyBorder="1"/>
    <xf numFmtId="0" fontId="1" fillId="4" borderId="1" xfId="0" applyFont="1" applyFill="1" applyBorder="1"/>
    <xf numFmtId="0" fontId="1" fillId="4" borderId="9" xfId="0" applyFont="1" applyFill="1" applyBorder="1"/>
    <xf numFmtId="0" fontId="6" fillId="2" borderId="4" xfId="0" applyFont="1" applyFill="1" applyBorder="1"/>
    <xf numFmtId="0" fontId="2" fillId="2" borderId="0" xfId="0" applyFont="1" applyFill="1" applyBorder="1"/>
    <xf numFmtId="0" fontId="23" fillId="2" borderId="6" xfId="0" applyFont="1" applyFill="1" applyBorder="1"/>
    <xf numFmtId="0" fontId="25" fillId="2" borderId="0" xfId="0" applyFont="1" applyFill="1" applyBorder="1"/>
    <xf numFmtId="0" fontId="2" fillId="2" borderId="3" xfId="0" applyFont="1" applyFill="1" applyBorder="1"/>
    <xf numFmtId="0" fontId="22" fillId="0" borderId="23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2" fillId="2" borderId="4" xfId="0" applyFont="1" applyFill="1" applyBorder="1"/>
    <xf numFmtId="0" fontId="23" fillId="2" borderId="0" xfId="0" applyFont="1" applyFill="1" applyBorder="1"/>
    <xf numFmtId="0" fontId="17" fillId="0" borderId="23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1" xfId="0" applyFont="1" applyBorder="1"/>
    <xf numFmtId="0" fontId="17" fillId="0" borderId="10" xfId="0" applyFont="1" applyBorder="1" applyAlignment="1">
      <alignment horizontal="center"/>
    </xf>
    <xf numFmtId="0" fontId="8" fillId="7" borderId="0" xfId="0" applyFont="1" applyFill="1" applyBorder="1"/>
    <xf numFmtId="0" fontId="3" fillId="7" borderId="0" xfId="0" applyFont="1" applyFill="1" applyBorder="1"/>
    <xf numFmtId="0" fontId="9" fillId="7" borderId="0" xfId="0" applyFont="1" applyFill="1" applyBorder="1"/>
    <xf numFmtId="0" fontId="2" fillId="2" borderId="3" xfId="0" applyFont="1" applyFill="1" applyBorder="1" applyAlignment="1">
      <alignment horizontal="center"/>
    </xf>
    <xf numFmtId="0" fontId="16" fillId="7" borderId="6" xfId="0" applyFont="1" applyFill="1" applyBorder="1" applyAlignment="1">
      <alignment vertical="center"/>
    </xf>
    <xf numFmtId="0" fontId="2" fillId="7" borderId="7" xfId="0" applyFont="1" applyFill="1" applyBorder="1"/>
    <xf numFmtId="0" fontId="3" fillId="7" borderId="7" xfId="0" applyFont="1" applyFill="1" applyBorder="1"/>
    <xf numFmtId="0" fontId="20" fillId="7" borderId="6" xfId="0" applyFont="1" applyFill="1" applyBorder="1" applyAlignment="1">
      <alignment vertical="center"/>
    </xf>
    <xf numFmtId="0" fontId="20" fillId="7" borderId="8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0" fillId="7" borderId="3" xfId="0" applyFont="1" applyFill="1" applyBorder="1" applyAlignment="1">
      <alignment vertical="center"/>
    </xf>
    <xf numFmtId="0" fontId="16" fillId="7" borderId="4" xfId="0" applyFont="1" applyFill="1" applyBorder="1" applyAlignment="1">
      <alignment horizontal="center" vertical="center"/>
    </xf>
    <xf numFmtId="0" fontId="6" fillId="7" borderId="4" xfId="0" applyFont="1" applyFill="1" applyBorder="1"/>
    <xf numFmtId="0" fontId="2" fillId="7" borderId="4" xfId="0" applyFont="1" applyFill="1" applyBorder="1"/>
    <xf numFmtId="0" fontId="2" fillId="7" borderId="5" xfId="0" applyFont="1" applyFill="1" applyBorder="1"/>
    <xf numFmtId="0" fontId="0" fillId="0" borderId="1" xfId="0" applyBorder="1"/>
    <xf numFmtId="0" fontId="0" fillId="7" borderId="8" xfId="0" applyFill="1" applyBorder="1"/>
    <xf numFmtId="0" fontId="0" fillId="7" borderId="7" xfId="0" applyFill="1" applyBorder="1"/>
    <xf numFmtId="0" fontId="0" fillId="0" borderId="10" xfId="0" applyBorder="1"/>
    <xf numFmtId="0" fontId="2" fillId="2" borderId="5" xfId="0" applyFont="1" applyFill="1" applyBorder="1"/>
    <xf numFmtId="0" fontId="15" fillId="0" borderId="7" xfId="0" applyFont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4" fillId="0" borderId="0" xfId="0" applyFont="1" applyBorder="1"/>
    <xf numFmtId="0" fontId="15" fillId="0" borderId="10" xfId="0" applyFont="1" applyBorder="1" applyAlignment="1">
      <alignment horizontal="center"/>
    </xf>
    <xf numFmtId="0" fontId="0" fillId="7" borderId="4" xfId="0" applyFill="1" applyBorder="1"/>
    <xf numFmtId="0" fontId="0" fillId="7" borderId="5" xfId="0" applyFill="1" applyBorder="1"/>
    <xf numFmtId="0" fontId="3" fillId="7" borderId="7" xfId="0" applyFont="1" applyFill="1" applyBorder="1" applyAlignment="1">
      <alignment horizontal="center"/>
    </xf>
    <xf numFmtId="0" fontId="17" fillId="0" borderId="7" xfId="0" applyFont="1" applyBorder="1" applyAlignment="1"/>
    <xf numFmtId="0" fontId="17" fillId="0" borderId="10" xfId="0" applyFont="1" applyBorder="1" applyAlignment="1"/>
    <xf numFmtId="0" fontId="26" fillId="7" borderId="6" xfId="0" applyFont="1" applyFill="1" applyBorder="1" applyAlignment="1">
      <alignment vertical="center"/>
    </xf>
    <xf numFmtId="0" fontId="26" fillId="7" borderId="3" xfId="0" applyFont="1" applyFill="1" applyBorder="1" applyAlignment="1">
      <alignment vertical="center"/>
    </xf>
    <xf numFmtId="2" fontId="0" fillId="7" borderId="0" xfId="0" applyNumberFormat="1" applyFill="1" applyBorder="1"/>
    <xf numFmtId="2" fontId="3" fillId="0" borderId="1" xfId="0" applyNumberFormat="1" applyFont="1" applyBorder="1"/>
    <xf numFmtId="2" fontId="2" fillId="7" borderId="4" xfId="0" applyNumberFormat="1" applyFont="1" applyFill="1" applyBorder="1"/>
    <xf numFmtId="2" fontId="2" fillId="7" borderId="0" xfId="0" applyNumberFormat="1" applyFont="1" applyFill="1" applyBorder="1"/>
    <xf numFmtId="0" fontId="8" fillId="7" borderId="7" xfId="0" applyFont="1" applyFill="1" applyBorder="1"/>
    <xf numFmtId="0" fontId="9" fillId="7" borderId="7" xfId="0" applyFont="1" applyFill="1" applyBorder="1" applyAlignment="1">
      <alignment horizontal="center"/>
    </xf>
    <xf numFmtId="2" fontId="7" fillId="7" borderId="0" xfId="0" applyNumberFormat="1" applyFont="1" applyFill="1" applyBorder="1"/>
    <xf numFmtId="0" fontId="0" fillId="7" borderId="7" xfId="0" applyFill="1" applyBorder="1" applyAlignment="1">
      <alignment horizontal="center"/>
    </xf>
    <xf numFmtId="0" fontId="6" fillId="7" borderId="5" xfId="0" applyFont="1" applyFill="1" applyBorder="1"/>
    <xf numFmtId="0" fontId="6" fillId="7" borderId="7" xfId="0" applyFont="1" applyFill="1" applyBorder="1"/>
    <xf numFmtId="0" fontId="7" fillId="7" borderId="7" xfId="0" applyFont="1" applyFill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/>
    <xf numFmtId="1" fontId="3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7" fillId="0" borderId="7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46" xfId="0" applyFont="1" applyFill="1" applyBorder="1" applyAlignment="1">
      <alignment horizontal="center"/>
    </xf>
    <xf numFmtId="0" fontId="3" fillId="6" borderId="27" xfId="0" applyFont="1" applyFill="1" applyBorder="1"/>
    <xf numFmtId="0" fontId="3" fillId="6" borderId="27" xfId="0" applyFont="1" applyFill="1" applyBorder="1" applyAlignment="1"/>
    <xf numFmtId="0" fontId="3" fillId="4" borderId="48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14" fontId="27" fillId="4" borderId="15" xfId="0" applyNumberFormat="1" applyFont="1" applyFill="1" applyBorder="1" applyAlignment="1">
      <alignment horizontal="center"/>
    </xf>
    <xf numFmtId="0" fontId="27" fillId="4" borderId="15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0" xfId="0" applyFont="1" applyBorder="1"/>
    <xf numFmtId="0" fontId="29" fillId="0" borderId="0" xfId="0" applyFont="1"/>
    <xf numFmtId="1" fontId="1" fillId="4" borderId="15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14" fontId="1" fillId="4" borderId="12" xfId="0" applyNumberFormat="1" applyFont="1" applyFill="1" applyBorder="1" applyAlignment="1">
      <alignment horizontal="center"/>
    </xf>
    <xf numFmtId="14" fontId="1" fillId="4" borderId="48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7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0" borderId="1" xfId="0" applyFont="1" applyFill="1" applyBorder="1"/>
    <xf numFmtId="0" fontId="14" fillId="0" borderId="0" xfId="0" applyFont="1" applyFill="1" applyBorder="1" applyAlignment="1">
      <alignment horizontal="center"/>
    </xf>
    <xf numFmtId="0" fontId="17" fillId="0" borderId="0" xfId="0" applyFont="1" applyBorder="1" applyAlignment="1"/>
    <xf numFmtId="0" fontId="20" fillId="7" borderId="1" xfId="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á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2"/>
  <sheetViews>
    <sheetView tabSelected="1" topLeftCell="A13" zoomScaleNormal="100" workbookViewId="0">
      <selection activeCell="A40" sqref="A40:F40"/>
    </sheetView>
  </sheetViews>
  <sheetFormatPr defaultRowHeight="12.75" x14ac:dyDescent="0.2"/>
  <cols>
    <col min="1" max="1" width="23.5703125" customWidth="1"/>
    <col min="2" max="2" width="14" bestFit="1" customWidth="1"/>
    <col min="3" max="3" width="20.5703125" customWidth="1"/>
    <col min="4" max="4" width="15.140625" bestFit="1" customWidth="1"/>
    <col min="5" max="6" width="11.42578125" bestFit="1" customWidth="1"/>
    <col min="12" max="12" width="17.28515625" bestFit="1" customWidth="1"/>
  </cols>
  <sheetData>
    <row r="1" spans="1:12" s="6" customFormat="1" ht="16.5" customHeight="1" x14ac:dyDescent="0.3">
      <c r="A1" s="235" t="s">
        <v>135</v>
      </c>
      <c r="B1" s="235"/>
      <c r="C1" s="235"/>
      <c r="D1" s="235"/>
      <c r="E1" s="44" t="str">
        <f>COUNTA(E4:E117)&amp;" "&amp;"fő"</f>
        <v>52 fő</v>
      </c>
      <c r="F1" s="44" t="str">
        <f t="shared" ref="F1:I1" si="0">COUNTA(F4:F117)&amp;" "&amp;"fő"</f>
        <v>46 fő</v>
      </c>
      <c r="G1" s="44" t="str">
        <f t="shared" si="0"/>
        <v>0 fő</v>
      </c>
      <c r="H1" s="44" t="str">
        <f t="shared" si="0"/>
        <v>0 fő</v>
      </c>
      <c r="I1" s="44" t="str">
        <f t="shared" si="0"/>
        <v>0 fő</v>
      </c>
    </row>
    <row r="2" spans="1:12" s="6" customFormat="1" ht="15.75" customHeight="1" x14ac:dyDescent="0.3">
      <c r="A2" s="235"/>
      <c r="B2" s="235"/>
      <c r="C2" s="235"/>
      <c r="D2" s="235"/>
      <c r="E2" s="43" t="s">
        <v>93</v>
      </c>
      <c r="F2" s="43" t="s">
        <v>93</v>
      </c>
      <c r="G2" s="43" t="s">
        <v>93</v>
      </c>
      <c r="H2" s="43" t="s">
        <v>93</v>
      </c>
      <c r="I2" s="43" t="s">
        <v>93</v>
      </c>
    </row>
    <row r="3" spans="1:12" ht="15.75" x14ac:dyDescent="0.25">
      <c r="A3" s="3" t="s">
        <v>0</v>
      </c>
      <c r="B3" s="3" t="s">
        <v>2</v>
      </c>
      <c r="C3" s="3" t="s">
        <v>1</v>
      </c>
      <c r="D3" s="3" t="s">
        <v>3</v>
      </c>
      <c r="E3" s="3" t="s">
        <v>87</v>
      </c>
      <c r="F3" s="3" t="s">
        <v>88</v>
      </c>
      <c r="G3" s="3" t="s">
        <v>89</v>
      </c>
      <c r="H3" s="3" t="s">
        <v>90</v>
      </c>
      <c r="I3" s="3" t="s">
        <v>91</v>
      </c>
      <c r="J3" s="8"/>
      <c r="K3" s="8"/>
      <c r="L3" s="8"/>
    </row>
    <row r="4" spans="1:12" ht="13.5" customHeight="1" x14ac:dyDescent="0.2">
      <c r="A4" s="24" t="s">
        <v>5</v>
      </c>
      <c r="B4" s="226">
        <v>40401</v>
      </c>
      <c r="C4" s="25" t="s">
        <v>49</v>
      </c>
      <c r="D4" s="25" t="s">
        <v>6</v>
      </c>
      <c r="E4" s="36">
        <v>40</v>
      </c>
      <c r="F4" s="36"/>
      <c r="G4" s="36"/>
      <c r="H4" s="36"/>
      <c r="I4" s="99"/>
      <c r="J4" s="9"/>
    </row>
    <row r="5" spans="1:12" ht="13.5" customHeight="1" x14ac:dyDescent="0.2">
      <c r="A5" s="225" t="s">
        <v>123</v>
      </c>
      <c r="B5" s="227">
        <v>39632</v>
      </c>
      <c r="C5" s="208" t="s">
        <v>50</v>
      </c>
      <c r="D5" s="208" t="s">
        <v>6</v>
      </c>
      <c r="E5" s="209"/>
      <c r="F5" s="209">
        <v>61</v>
      </c>
      <c r="G5" s="209"/>
      <c r="H5" s="209"/>
      <c r="I5" s="210"/>
      <c r="J5" s="9"/>
    </row>
    <row r="6" spans="1:12" ht="13.5" customHeight="1" x14ac:dyDescent="0.2">
      <c r="A6" s="26" t="s">
        <v>7</v>
      </c>
      <c r="B6" s="27">
        <v>40598</v>
      </c>
      <c r="C6" s="28" t="s">
        <v>30</v>
      </c>
      <c r="D6" s="28" t="s">
        <v>6</v>
      </c>
      <c r="E6" s="37">
        <v>30</v>
      </c>
      <c r="F6" s="37"/>
      <c r="G6" s="37"/>
      <c r="H6" s="37"/>
      <c r="I6" s="95"/>
      <c r="J6" s="9"/>
    </row>
    <row r="7" spans="1:12" ht="13.5" customHeight="1" x14ac:dyDescent="0.2">
      <c r="A7" s="211" t="s">
        <v>124</v>
      </c>
      <c r="B7" s="212">
        <v>39275</v>
      </c>
      <c r="C7" s="213">
        <v>2007</v>
      </c>
      <c r="D7" s="213" t="s">
        <v>6</v>
      </c>
      <c r="E7" s="214"/>
      <c r="F7" s="215">
        <v>71</v>
      </c>
      <c r="G7" s="37"/>
      <c r="H7" s="37"/>
      <c r="I7" s="95"/>
      <c r="J7" s="9"/>
    </row>
    <row r="8" spans="1:12" ht="13.5" customHeight="1" x14ac:dyDescent="0.2">
      <c r="A8" s="26" t="s">
        <v>4</v>
      </c>
      <c r="B8" s="27">
        <v>40028</v>
      </c>
      <c r="C8" s="28" t="s">
        <v>50</v>
      </c>
      <c r="D8" s="28" t="s">
        <v>6</v>
      </c>
      <c r="E8" s="37">
        <v>46</v>
      </c>
      <c r="F8" s="37">
        <v>62</v>
      </c>
      <c r="G8" s="37"/>
      <c r="H8" s="37"/>
      <c r="I8" s="95"/>
      <c r="J8" s="9"/>
    </row>
    <row r="9" spans="1:12" ht="13.5" customHeight="1" x14ac:dyDescent="0.2">
      <c r="A9" s="26" t="s">
        <v>13</v>
      </c>
      <c r="B9" s="27">
        <v>40515</v>
      </c>
      <c r="C9" s="28" t="s">
        <v>49</v>
      </c>
      <c r="D9" s="28" t="s">
        <v>6</v>
      </c>
      <c r="E9" s="37">
        <v>39</v>
      </c>
      <c r="F9" s="96"/>
      <c r="G9" s="37"/>
      <c r="H9" s="37"/>
      <c r="I9" s="95"/>
      <c r="J9" s="9"/>
    </row>
    <row r="10" spans="1:12" ht="13.5" customHeight="1" x14ac:dyDescent="0.2">
      <c r="A10" s="26" t="s">
        <v>14</v>
      </c>
      <c r="B10" s="29" t="s">
        <v>15</v>
      </c>
      <c r="C10" s="28" t="s">
        <v>38</v>
      </c>
      <c r="D10" s="28" t="s">
        <v>6</v>
      </c>
      <c r="E10" s="37">
        <v>16</v>
      </c>
      <c r="F10" s="96"/>
      <c r="G10" s="37"/>
      <c r="H10" s="37"/>
      <c r="I10" s="95"/>
      <c r="J10" s="9"/>
    </row>
    <row r="11" spans="1:12" ht="13.5" customHeight="1" x14ac:dyDescent="0.2">
      <c r="A11" s="26" t="s">
        <v>122</v>
      </c>
      <c r="B11" s="221">
        <v>2014</v>
      </c>
      <c r="C11" s="28" t="s">
        <v>29</v>
      </c>
      <c r="D11" s="28" t="s">
        <v>6</v>
      </c>
      <c r="E11" s="37"/>
      <c r="F11" s="96">
        <v>6</v>
      </c>
      <c r="G11" s="37"/>
      <c r="H11" s="37"/>
      <c r="I11" s="95"/>
      <c r="J11" s="9"/>
    </row>
    <row r="12" spans="1:12" ht="13.5" customHeight="1" x14ac:dyDescent="0.2">
      <c r="A12" s="26" t="s">
        <v>8</v>
      </c>
      <c r="B12" s="27">
        <v>40432</v>
      </c>
      <c r="C12" s="28" t="s">
        <v>49</v>
      </c>
      <c r="D12" s="28" t="s">
        <v>6</v>
      </c>
      <c r="E12" s="37">
        <v>41</v>
      </c>
      <c r="F12" s="37">
        <v>47</v>
      </c>
      <c r="G12" s="37"/>
      <c r="H12" s="37"/>
      <c r="I12" s="95"/>
      <c r="J12" s="9"/>
    </row>
    <row r="13" spans="1:12" ht="13.5" customHeight="1" x14ac:dyDescent="0.2">
      <c r="A13" s="26" t="s">
        <v>11</v>
      </c>
      <c r="B13" s="27">
        <v>41275</v>
      </c>
      <c r="C13" s="28" t="s">
        <v>38</v>
      </c>
      <c r="D13" s="28" t="s">
        <v>6</v>
      </c>
      <c r="E13" s="37">
        <v>12</v>
      </c>
      <c r="F13" s="37">
        <v>22</v>
      </c>
      <c r="G13" s="37"/>
      <c r="H13" s="37"/>
      <c r="I13" s="95"/>
      <c r="J13" s="9"/>
    </row>
    <row r="14" spans="1:12" ht="13.5" customHeight="1" x14ac:dyDescent="0.2">
      <c r="A14" s="31" t="s">
        <v>75</v>
      </c>
      <c r="B14" s="30">
        <v>41339</v>
      </c>
      <c r="C14" s="28" t="s">
        <v>38</v>
      </c>
      <c r="D14" s="28" t="s">
        <v>6</v>
      </c>
      <c r="E14" s="37">
        <v>17</v>
      </c>
      <c r="F14" s="96"/>
      <c r="G14" s="37"/>
      <c r="H14" s="37"/>
      <c r="I14" s="95"/>
      <c r="J14" s="23"/>
      <c r="K14" s="21"/>
      <c r="L14" s="22"/>
    </row>
    <row r="15" spans="1:12" ht="13.5" customHeight="1" x14ac:dyDescent="0.2">
      <c r="A15" s="26" t="s">
        <v>17</v>
      </c>
      <c r="B15" s="30">
        <v>40070</v>
      </c>
      <c r="C15" s="28" t="s">
        <v>50</v>
      </c>
      <c r="D15" s="28" t="s">
        <v>6</v>
      </c>
      <c r="E15" s="37">
        <v>49</v>
      </c>
      <c r="F15" s="96"/>
      <c r="G15" s="37"/>
      <c r="H15" s="37"/>
      <c r="I15" s="95"/>
      <c r="J15" s="9"/>
    </row>
    <row r="16" spans="1:12" ht="13.5" customHeight="1" x14ac:dyDescent="0.2">
      <c r="A16" s="26" t="s">
        <v>18</v>
      </c>
      <c r="B16" s="27">
        <v>40939</v>
      </c>
      <c r="C16" s="28" t="s">
        <v>40</v>
      </c>
      <c r="D16" s="28" t="s">
        <v>6</v>
      </c>
      <c r="E16" s="37">
        <v>25</v>
      </c>
      <c r="F16" s="96"/>
      <c r="G16" s="96"/>
      <c r="H16" s="37"/>
      <c r="I16" s="95"/>
      <c r="J16" s="9"/>
    </row>
    <row r="17" spans="1:12" ht="13.5" customHeight="1" x14ac:dyDescent="0.2">
      <c r="A17" s="26" t="s">
        <v>10</v>
      </c>
      <c r="B17" s="27">
        <v>41618</v>
      </c>
      <c r="C17" s="28" t="s">
        <v>38</v>
      </c>
      <c r="D17" s="28" t="s">
        <v>6</v>
      </c>
      <c r="E17" s="37">
        <v>11</v>
      </c>
      <c r="F17" s="37"/>
      <c r="G17" s="96"/>
      <c r="H17" s="37"/>
      <c r="I17" s="95"/>
      <c r="J17" s="9"/>
    </row>
    <row r="18" spans="1:12" ht="13.5" customHeight="1" x14ac:dyDescent="0.2">
      <c r="A18" s="26" t="s">
        <v>12</v>
      </c>
      <c r="B18" s="27">
        <v>40719</v>
      </c>
      <c r="C18" s="28" t="s">
        <v>30</v>
      </c>
      <c r="D18" s="28" t="s">
        <v>6</v>
      </c>
      <c r="E18" s="37">
        <v>32</v>
      </c>
      <c r="F18" s="97"/>
      <c r="G18" s="37"/>
      <c r="H18" s="37"/>
      <c r="I18" s="95"/>
      <c r="J18" s="9"/>
    </row>
    <row r="19" spans="1:12" ht="13.5" customHeight="1" x14ac:dyDescent="0.2">
      <c r="A19" s="26" t="s">
        <v>104</v>
      </c>
      <c r="B19" s="27">
        <v>39601</v>
      </c>
      <c r="C19" s="28" t="s">
        <v>50</v>
      </c>
      <c r="D19" s="28" t="s">
        <v>6</v>
      </c>
      <c r="E19" s="37">
        <v>48</v>
      </c>
      <c r="F19" s="37">
        <v>64</v>
      </c>
      <c r="G19" s="37"/>
      <c r="H19" s="37"/>
      <c r="I19" s="95"/>
      <c r="J19" s="9"/>
    </row>
    <row r="20" spans="1:12" ht="13.5" customHeight="1" x14ac:dyDescent="0.2">
      <c r="A20" s="26" t="s">
        <v>105</v>
      </c>
      <c r="B20" s="27">
        <v>40138</v>
      </c>
      <c r="C20" s="28" t="s">
        <v>50</v>
      </c>
      <c r="D20" s="28" t="s">
        <v>6</v>
      </c>
      <c r="E20" s="37">
        <v>47</v>
      </c>
      <c r="F20" s="37">
        <v>63</v>
      </c>
      <c r="G20" s="37"/>
      <c r="H20" s="37"/>
      <c r="I20" s="95"/>
      <c r="J20" s="219"/>
      <c r="K20" s="220"/>
      <c r="L20" s="220"/>
    </row>
    <row r="21" spans="1:12" x14ac:dyDescent="0.2">
      <c r="A21" s="26" t="s">
        <v>9</v>
      </c>
      <c r="B21" s="27">
        <v>41330</v>
      </c>
      <c r="C21" s="28" t="s">
        <v>38</v>
      </c>
      <c r="D21" s="28" t="s">
        <v>6</v>
      </c>
      <c r="E21" s="37">
        <v>10</v>
      </c>
      <c r="F21" s="37">
        <v>21</v>
      </c>
      <c r="G21" s="96"/>
      <c r="H21" s="37"/>
      <c r="I21" s="95"/>
      <c r="J21" s="23"/>
      <c r="K21" s="8"/>
      <c r="L21" s="8"/>
    </row>
    <row r="22" spans="1:12" x14ac:dyDescent="0.2">
      <c r="A22" s="26" t="s">
        <v>16</v>
      </c>
      <c r="B22" s="27">
        <v>42226</v>
      </c>
      <c r="C22" s="28" t="s">
        <v>48</v>
      </c>
      <c r="D22" s="28" t="s">
        <v>6</v>
      </c>
      <c r="E22" s="37">
        <v>1</v>
      </c>
      <c r="F22" s="96">
        <v>1</v>
      </c>
      <c r="G22" s="96"/>
      <c r="H22" s="37"/>
      <c r="I22" s="95"/>
      <c r="J22" s="9"/>
    </row>
    <row r="23" spans="1:12" x14ac:dyDescent="0.2">
      <c r="A23" s="31" t="s">
        <v>39</v>
      </c>
      <c r="B23" s="30">
        <v>40929</v>
      </c>
      <c r="C23" s="28" t="s">
        <v>40</v>
      </c>
      <c r="D23" s="28" t="s">
        <v>36</v>
      </c>
      <c r="E23" s="37">
        <v>24</v>
      </c>
      <c r="F23" s="37"/>
      <c r="G23" s="37"/>
      <c r="H23" s="37"/>
      <c r="I23" s="95"/>
      <c r="J23" s="23"/>
      <c r="K23" s="21"/>
      <c r="L23" s="22"/>
    </row>
    <row r="24" spans="1:12" x14ac:dyDescent="0.2">
      <c r="A24" s="31" t="s">
        <v>37</v>
      </c>
      <c r="B24" s="30">
        <v>41620</v>
      </c>
      <c r="C24" s="28" t="s">
        <v>38</v>
      </c>
      <c r="D24" s="28" t="s">
        <v>36</v>
      </c>
      <c r="E24" s="37">
        <v>15</v>
      </c>
      <c r="F24" s="96">
        <v>23</v>
      </c>
      <c r="G24" s="96"/>
      <c r="H24" s="37"/>
      <c r="I24" s="95"/>
      <c r="J24" s="9"/>
    </row>
    <row r="25" spans="1:12" x14ac:dyDescent="0.2">
      <c r="A25" s="31" t="s">
        <v>35</v>
      </c>
      <c r="B25" s="30">
        <v>40907</v>
      </c>
      <c r="C25" s="28" t="s">
        <v>30</v>
      </c>
      <c r="D25" s="28" t="s">
        <v>36</v>
      </c>
      <c r="E25" s="37">
        <v>33</v>
      </c>
      <c r="F25" s="96">
        <v>41</v>
      </c>
      <c r="G25" s="37"/>
      <c r="H25" s="37"/>
      <c r="I25" s="95"/>
      <c r="J25" s="23"/>
      <c r="K25" s="21"/>
      <c r="L25" s="22"/>
    </row>
    <row r="26" spans="1:12" x14ac:dyDescent="0.2">
      <c r="A26" s="31" t="s">
        <v>127</v>
      </c>
      <c r="B26" s="30">
        <v>40469</v>
      </c>
      <c r="C26" s="28" t="s">
        <v>49</v>
      </c>
      <c r="D26" s="28" t="s">
        <v>81</v>
      </c>
      <c r="E26" s="37"/>
      <c r="F26" s="96">
        <v>48</v>
      </c>
      <c r="G26" s="37"/>
      <c r="H26" s="37"/>
      <c r="I26" s="95"/>
      <c r="J26" s="9"/>
    </row>
    <row r="27" spans="1:12" x14ac:dyDescent="0.2">
      <c r="A27" s="31" t="s">
        <v>126</v>
      </c>
      <c r="B27" s="30">
        <v>41220</v>
      </c>
      <c r="C27" s="28" t="s">
        <v>40</v>
      </c>
      <c r="D27" s="28" t="s">
        <v>81</v>
      </c>
      <c r="E27" s="37"/>
      <c r="F27" s="96">
        <v>25</v>
      </c>
      <c r="G27" s="37"/>
      <c r="H27" s="37"/>
      <c r="I27" s="95"/>
      <c r="J27" s="9"/>
    </row>
    <row r="28" spans="1:12" x14ac:dyDescent="0.2">
      <c r="A28" s="31" t="s">
        <v>80</v>
      </c>
      <c r="B28" s="32">
        <v>2013</v>
      </c>
      <c r="C28" s="28" t="s">
        <v>38</v>
      </c>
      <c r="D28" s="28" t="s">
        <v>81</v>
      </c>
      <c r="E28" s="37">
        <v>45</v>
      </c>
      <c r="F28" s="37"/>
      <c r="G28" s="96"/>
      <c r="H28" s="37"/>
      <c r="I28" s="95"/>
      <c r="J28" s="9"/>
    </row>
    <row r="29" spans="1:12" x14ac:dyDescent="0.2">
      <c r="A29" s="31" t="s">
        <v>125</v>
      </c>
      <c r="B29" s="30">
        <v>41575</v>
      </c>
      <c r="C29" s="28" t="s">
        <v>38</v>
      </c>
      <c r="D29" s="28" t="s">
        <v>81</v>
      </c>
      <c r="E29" s="37"/>
      <c r="F29" s="96">
        <v>24</v>
      </c>
      <c r="G29" s="96"/>
      <c r="H29" s="37"/>
      <c r="I29" s="95"/>
      <c r="J29" s="9"/>
    </row>
    <row r="30" spans="1:12" x14ac:dyDescent="0.2">
      <c r="A30" s="31" t="s">
        <v>138</v>
      </c>
      <c r="B30" s="30">
        <v>40613</v>
      </c>
      <c r="C30" s="28" t="s">
        <v>30</v>
      </c>
      <c r="D30" s="28" t="s">
        <v>81</v>
      </c>
      <c r="E30" s="37"/>
      <c r="F30" s="96">
        <v>42</v>
      </c>
      <c r="G30" s="37"/>
      <c r="H30" s="37"/>
      <c r="I30" s="95"/>
      <c r="J30" s="9"/>
    </row>
    <row r="31" spans="1:12" x14ac:dyDescent="0.2">
      <c r="A31" s="31" t="s">
        <v>34</v>
      </c>
      <c r="B31" s="28">
        <v>2009</v>
      </c>
      <c r="C31" s="28" t="s">
        <v>50</v>
      </c>
      <c r="D31" s="28" t="s">
        <v>32</v>
      </c>
      <c r="E31" s="37">
        <v>52</v>
      </c>
      <c r="F31" s="37">
        <v>65</v>
      </c>
      <c r="G31" s="37"/>
      <c r="H31" s="37"/>
      <c r="I31" s="95"/>
      <c r="J31" s="9"/>
    </row>
    <row r="32" spans="1:12" x14ac:dyDescent="0.2">
      <c r="A32" s="31" t="s">
        <v>33</v>
      </c>
      <c r="B32" s="28">
        <v>2014</v>
      </c>
      <c r="C32" s="28" t="s">
        <v>29</v>
      </c>
      <c r="D32" s="28" t="s">
        <v>32</v>
      </c>
      <c r="E32" s="37">
        <v>6</v>
      </c>
      <c r="F32" s="37"/>
      <c r="G32" s="37"/>
      <c r="H32" s="37"/>
      <c r="I32" s="95"/>
      <c r="J32" s="9"/>
    </row>
    <row r="33" spans="1:12" x14ac:dyDescent="0.2">
      <c r="A33" s="31" t="s">
        <v>31</v>
      </c>
      <c r="B33" s="28">
        <v>2011</v>
      </c>
      <c r="C33" s="28" t="s">
        <v>30</v>
      </c>
      <c r="D33" s="28" t="s">
        <v>32</v>
      </c>
      <c r="E33" s="37">
        <v>34</v>
      </c>
      <c r="F33" s="37"/>
      <c r="G33" s="37"/>
      <c r="H33" s="37"/>
      <c r="I33" s="95"/>
      <c r="J33" s="9"/>
    </row>
    <row r="34" spans="1:12" x14ac:dyDescent="0.2">
      <c r="A34" s="31" t="s">
        <v>53</v>
      </c>
      <c r="B34" s="30">
        <v>40897</v>
      </c>
      <c r="C34" s="28" t="s">
        <v>30</v>
      </c>
      <c r="D34" s="28" t="s">
        <v>52</v>
      </c>
      <c r="E34" s="37">
        <v>36</v>
      </c>
      <c r="F34" s="37">
        <v>43</v>
      </c>
      <c r="G34" s="37"/>
      <c r="H34" s="37"/>
      <c r="I34" s="95"/>
      <c r="J34" s="23"/>
      <c r="K34" s="21"/>
      <c r="L34" s="22"/>
    </row>
    <row r="35" spans="1:12" x14ac:dyDescent="0.2">
      <c r="A35" s="31" t="s">
        <v>54</v>
      </c>
      <c r="B35" s="30">
        <v>40998</v>
      </c>
      <c r="C35" s="28" t="s">
        <v>40</v>
      </c>
      <c r="D35" s="28" t="s">
        <v>52</v>
      </c>
      <c r="E35" s="37">
        <v>26</v>
      </c>
      <c r="F35" s="37">
        <v>28</v>
      </c>
      <c r="G35" s="37"/>
      <c r="H35" s="37"/>
      <c r="I35" s="95"/>
      <c r="J35" s="9"/>
    </row>
    <row r="36" spans="1:12" x14ac:dyDescent="0.2">
      <c r="A36" s="31" t="s">
        <v>51</v>
      </c>
      <c r="B36" s="30">
        <v>41035</v>
      </c>
      <c r="C36" s="28" t="s">
        <v>40</v>
      </c>
      <c r="D36" s="28" t="s">
        <v>52</v>
      </c>
      <c r="E36" s="37">
        <v>19</v>
      </c>
      <c r="F36" s="37">
        <v>26</v>
      </c>
      <c r="G36" s="37"/>
      <c r="H36" s="37"/>
      <c r="I36" s="95"/>
      <c r="J36" s="9"/>
    </row>
    <row r="37" spans="1:12" x14ac:dyDescent="0.2">
      <c r="A37" s="31" t="s">
        <v>137</v>
      </c>
      <c r="B37" s="30">
        <v>41327</v>
      </c>
      <c r="C37" s="28" t="s">
        <v>38</v>
      </c>
      <c r="D37" s="28" t="s">
        <v>52</v>
      </c>
      <c r="E37" s="37"/>
      <c r="F37" s="96">
        <v>74</v>
      </c>
      <c r="G37" s="96"/>
      <c r="H37" s="37"/>
      <c r="I37" s="95"/>
      <c r="J37" s="9"/>
    </row>
    <row r="38" spans="1:12" x14ac:dyDescent="0.2">
      <c r="A38" s="31" t="s">
        <v>59</v>
      </c>
      <c r="B38" s="30">
        <v>42201</v>
      </c>
      <c r="C38" s="28" t="s">
        <v>48</v>
      </c>
      <c r="D38" s="28" t="s">
        <v>52</v>
      </c>
      <c r="E38" s="37">
        <v>5</v>
      </c>
      <c r="F38" s="37">
        <v>3</v>
      </c>
      <c r="G38" s="96"/>
      <c r="H38" s="37"/>
      <c r="I38" s="95"/>
      <c r="J38" s="9"/>
    </row>
    <row r="39" spans="1:12" ht="12.75" customHeight="1" x14ac:dyDescent="0.2">
      <c r="A39" s="31" t="s">
        <v>130</v>
      </c>
      <c r="B39" s="30">
        <v>40616</v>
      </c>
      <c r="C39" s="28" t="s">
        <v>30</v>
      </c>
      <c r="D39" s="28" t="s">
        <v>52</v>
      </c>
      <c r="E39" s="37"/>
      <c r="F39" s="96">
        <v>75</v>
      </c>
      <c r="G39" s="37"/>
      <c r="H39" s="37"/>
      <c r="I39" s="95"/>
      <c r="J39" s="9"/>
    </row>
    <row r="40" spans="1:12" x14ac:dyDescent="0.2">
      <c r="A40" s="211" t="s">
        <v>132</v>
      </c>
      <c r="B40" s="212">
        <v>39422</v>
      </c>
      <c r="C40" s="213">
        <v>2007</v>
      </c>
      <c r="D40" s="213" t="s">
        <v>52</v>
      </c>
      <c r="E40" s="214"/>
      <c r="F40" s="214">
        <v>72</v>
      </c>
      <c r="G40" s="37"/>
      <c r="H40" s="37"/>
      <c r="I40" s="95"/>
      <c r="J40" s="9"/>
    </row>
    <row r="41" spans="1:12" ht="15" x14ac:dyDescent="0.25">
      <c r="A41" s="31" t="s">
        <v>60</v>
      </c>
      <c r="B41" s="30">
        <v>40955</v>
      </c>
      <c r="C41" s="28" t="s">
        <v>40</v>
      </c>
      <c r="D41" s="28" t="s">
        <v>52</v>
      </c>
      <c r="E41" s="37">
        <v>27</v>
      </c>
      <c r="F41" s="37">
        <v>29</v>
      </c>
      <c r="G41" s="37"/>
      <c r="H41" s="37"/>
      <c r="I41" s="95"/>
      <c r="J41" s="23"/>
      <c r="K41" s="20"/>
      <c r="L41" s="11"/>
    </row>
    <row r="42" spans="1:12" x14ac:dyDescent="0.2">
      <c r="A42" s="31" t="s">
        <v>74</v>
      </c>
      <c r="B42" s="30">
        <v>42341</v>
      </c>
      <c r="C42" s="28" t="s">
        <v>48</v>
      </c>
      <c r="D42" s="28" t="s">
        <v>52</v>
      </c>
      <c r="E42" s="37">
        <v>3</v>
      </c>
      <c r="F42" s="37">
        <v>2</v>
      </c>
      <c r="G42" s="96"/>
      <c r="H42" s="37"/>
      <c r="I42" s="95"/>
      <c r="J42" s="23"/>
      <c r="K42" s="21"/>
      <c r="L42" s="22"/>
    </row>
    <row r="43" spans="1:12" x14ac:dyDescent="0.2">
      <c r="A43" s="31" t="s">
        <v>55</v>
      </c>
      <c r="B43" s="30">
        <v>41186</v>
      </c>
      <c r="C43" s="28" t="s">
        <v>40</v>
      </c>
      <c r="D43" s="28" t="s">
        <v>52</v>
      </c>
      <c r="E43" s="37">
        <v>20</v>
      </c>
      <c r="F43" s="37">
        <v>27</v>
      </c>
      <c r="G43" s="37"/>
      <c r="H43" s="37"/>
      <c r="I43" s="95"/>
      <c r="J43" s="23"/>
      <c r="K43" s="8"/>
      <c r="L43" s="8"/>
    </row>
    <row r="44" spans="1:12" x14ac:dyDescent="0.2">
      <c r="A44" s="31" t="s">
        <v>131</v>
      </c>
      <c r="B44" s="30">
        <v>39756</v>
      </c>
      <c r="C44" s="28" t="s">
        <v>50</v>
      </c>
      <c r="D44" s="28" t="s">
        <v>52</v>
      </c>
      <c r="E44" s="37"/>
      <c r="F44" s="37">
        <v>76</v>
      </c>
      <c r="G44" s="37"/>
      <c r="H44" s="37"/>
      <c r="I44" s="95"/>
      <c r="J44" s="23"/>
      <c r="K44" s="8"/>
      <c r="L44" s="8"/>
    </row>
    <row r="45" spans="1:12" x14ac:dyDescent="0.2">
      <c r="A45" s="31" t="s">
        <v>56</v>
      </c>
      <c r="B45" s="30">
        <v>40099</v>
      </c>
      <c r="C45" s="28" t="s">
        <v>50</v>
      </c>
      <c r="D45" s="28" t="s">
        <v>52</v>
      </c>
      <c r="E45" s="37">
        <v>50</v>
      </c>
      <c r="F45" s="37">
        <v>66</v>
      </c>
      <c r="G45" s="217"/>
      <c r="H45" s="217"/>
      <c r="I45" s="218"/>
      <c r="J45" s="23"/>
      <c r="K45" s="8"/>
      <c r="L45" s="8"/>
    </row>
    <row r="46" spans="1:12" x14ac:dyDescent="0.2">
      <c r="A46" s="31" t="s">
        <v>58</v>
      </c>
      <c r="B46" s="30">
        <v>40987</v>
      </c>
      <c r="C46" s="28" t="s">
        <v>40</v>
      </c>
      <c r="D46" s="28" t="s">
        <v>52</v>
      </c>
      <c r="E46" s="37">
        <v>28</v>
      </c>
      <c r="F46" s="37">
        <v>30</v>
      </c>
      <c r="G46" s="96"/>
      <c r="H46" s="37"/>
      <c r="I46" s="95"/>
      <c r="J46" s="9"/>
    </row>
    <row r="47" spans="1:12" x14ac:dyDescent="0.2">
      <c r="A47" s="31" t="s">
        <v>57</v>
      </c>
      <c r="B47" s="30">
        <v>39825</v>
      </c>
      <c r="C47" s="28" t="s">
        <v>50</v>
      </c>
      <c r="D47" s="28" t="s">
        <v>52</v>
      </c>
      <c r="E47" s="37">
        <v>51</v>
      </c>
      <c r="F47" s="37">
        <v>67</v>
      </c>
      <c r="G47" s="37"/>
      <c r="H47" s="37"/>
      <c r="I47" s="95"/>
      <c r="J47" s="9"/>
    </row>
    <row r="48" spans="1:12" s="220" customFormat="1" x14ac:dyDescent="0.2">
      <c r="A48" s="31" t="s">
        <v>136</v>
      </c>
      <c r="B48" s="30">
        <v>41462</v>
      </c>
      <c r="C48" s="28" t="s">
        <v>38</v>
      </c>
      <c r="D48" s="28" t="s">
        <v>52</v>
      </c>
      <c r="E48" s="37"/>
      <c r="F48" s="96">
        <v>73</v>
      </c>
      <c r="G48" s="96"/>
      <c r="H48" s="37"/>
      <c r="I48" s="95"/>
      <c r="J48" s="9"/>
      <c r="K48"/>
      <c r="L48"/>
    </row>
    <row r="49" spans="1:12" x14ac:dyDescent="0.2">
      <c r="A49" s="31" t="s">
        <v>129</v>
      </c>
      <c r="B49" s="30">
        <v>42077</v>
      </c>
      <c r="C49" s="28" t="s">
        <v>48</v>
      </c>
      <c r="D49" s="28" t="s">
        <v>52</v>
      </c>
      <c r="E49" s="37"/>
      <c r="F49" s="37">
        <v>4</v>
      </c>
      <c r="G49" s="37"/>
      <c r="H49" s="37"/>
      <c r="I49" s="95"/>
      <c r="J49" s="9"/>
    </row>
    <row r="50" spans="1:12" x14ac:dyDescent="0.2">
      <c r="A50" s="31" t="s">
        <v>70</v>
      </c>
      <c r="B50" s="30">
        <v>40569</v>
      </c>
      <c r="C50" s="28" t="s">
        <v>30</v>
      </c>
      <c r="D50" s="28" t="s">
        <v>67</v>
      </c>
      <c r="E50" s="37">
        <v>31</v>
      </c>
      <c r="F50" s="37">
        <v>44</v>
      </c>
      <c r="G50" s="37"/>
      <c r="H50" s="37"/>
      <c r="I50" s="95"/>
      <c r="J50" s="9"/>
    </row>
    <row r="51" spans="1:12" ht="15" x14ac:dyDescent="0.25">
      <c r="A51" s="31" t="s">
        <v>66</v>
      </c>
      <c r="B51" s="30">
        <v>40475</v>
      </c>
      <c r="C51" s="28" t="s">
        <v>49</v>
      </c>
      <c r="D51" s="28" t="s">
        <v>67</v>
      </c>
      <c r="E51" s="37">
        <v>42</v>
      </c>
      <c r="F51" s="37">
        <v>49</v>
      </c>
      <c r="G51" s="37"/>
      <c r="H51" s="37"/>
      <c r="I51" s="95"/>
      <c r="J51" s="23"/>
      <c r="K51" s="20"/>
      <c r="L51" s="11"/>
    </row>
    <row r="52" spans="1:12" x14ac:dyDescent="0.2">
      <c r="A52" s="31" t="s">
        <v>69</v>
      </c>
      <c r="B52" s="30">
        <v>40800</v>
      </c>
      <c r="C52" s="28" t="s">
        <v>30</v>
      </c>
      <c r="D52" s="28" t="s">
        <v>67</v>
      </c>
      <c r="E52" s="37">
        <v>37</v>
      </c>
      <c r="F52" s="37">
        <v>45</v>
      </c>
      <c r="G52" s="37"/>
      <c r="H52" s="37"/>
      <c r="I52" s="95"/>
      <c r="J52" s="23"/>
      <c r="K52" s="8"/>
      <c r="L52" s="8"/>
    </row>
    <row r="53" spans="1:12" x14ac:dyDescent="0.2">
      <c r="A53" s="31" t="s">
        <v>68</v>
      </c>
      <c r="B53" s="30">
        <v>40009</v>
      </c>
      <c r="C53" s="28" t="s">
        <v>50</v>
      </c>
      <c r="D53" s="28" t="s">
        <v>67</v>
      </c>
      <c r="E53" s="37">
        <v>43</v>
      </c>
      <c r="F53" s="37">
        <v>68</v>
      </c>
      <c r="G53" s="37"/>
      <c r="H53" s="37"/>
      <c r="I53" s="95"/>
      <c r="J53" s="9"/>
    </row>
    <row r="54" spans="1:12" x14ac:dyDescent="0.2">
      <c r="A54" s="31" t="s">
        <v>65</v>
      </c>
      <c r="B54" s="32">
        <v>2012</v>
      </c>
      <c r="C54" s="28" t="s">
        <v>40</v>
      </c>
      <c r="D54" s="28" t="s">
        <v>45</v>
      </c>
      <c r="E54" s="37">
        <v>29</v>
      </c>
      <c r="F54" s="37"/>
      <c r="G54" s="96"/>
      <c r="H54" s="37"/>
      <c r="I54" s="95"/>
      <c r="J54" s="9"/>
    </row>
    <row r="55" spans="1:12" x14ac:dyDescent="0.2">
      <c r="A55" s="31" t="s">
        <v>62</v>
      </c>
      <c r="B55" s="32">
        <v>2012</v>
      </c>
      <c r="C55" s="28" t="s">
        <v>40</v>
      </c>
      <c r="D55" s="28" t="s">
        <v>45</v>
      </c>
      <c r="E55" s="37">
        <v>22</v>
      </c>
      <c r="F55" s="37"/>
      <c r="G55" s="96"/>
      <c r="H55" s="37"/>
      <c r="I55" s="95"/>
      <c r="J55" s="23"/>
      <c r="K55" s="8"/>
      <c r="L55" s="8"/>
    </row>
    <row r="56" spans="1:12" x14ac:dyDescent="0.2">
      <c r="A56" s="31" t="s">
        <v>46</v>
      </c>
      <c r="B56" s="32">
        <v>2012</v>
      </c>
      <c r="C56" s="28" t="s">
        <v>40</v>
      </c>
      <c r="D56" s="28" t="s">
        <v>45</v>
      </c>
      <c r="E56" s="37">
        <v>23</v>
      </c>
      <c r="F56" s="37">
        <v>31</v>
      </c>
      <c r="G56" s="37"/>
      <c r="H56" s="37"/>
      <c r="I56" s="95"/>
      <c r="J56" s="23"/>
      <c r="K56" s="21"/>
      <c r="L56" s="22"/>
    </row>
    <row r="57" spans="1:12" x14ac:dyDescent="0.2">
      <c r="A57" s="31" t="s">
        <v>128</v>
      </c>
      <c r="B57" s="32">
        <v>2010</v>
      </c>
      <c r="C57" s="28" t="s">
        <v>49</v>
      </c>
      <c r="D57" s="28" t="s">
        <v>45</v>
      </c>
      <c r="E57" s="37"/>
      <c r="F57" s="37">
        <v>50</v>
      </c>
      <c r="G57" s="37"/>
      <c r="H57" s="37"/>
      <c r="I57" s="95"/>
      <c r="J57" s="9"/>
    </row>
    <row r="58" spans="1:12" x14ac:dyDescent="0.2">
      <c r="A58" s="31" t="s">
        <v>64</v>
      </c>
      <c r="B58" s="32">
        <v>2012</v>
      </c>
      <c r="C58" s="28" t="s">
        <v>40</v>
      </c>
      <c r="D58" s="28" t="s">
        <v>45</v>
      </c>
      <c r="E58" s="37">
        <v>21</v>
      </c>
      <c r="F58" s="37"/>
      <c r="G58" s="215"/>
      <c r="H58" s="214"/>
      <c r="I58" s="216"/>
      <c r="J58" s="9"/>
    </row>
    <row r="59" spans="1:12" x14ac:dyDescent="0.2">
      <c r="A59" s="31" t="s">
        <v>63</v>
      </c>
      <c r="B59" s="32">
        <v>2015</v>
      </c>
      <c r="C59" s="28" t="s">
        <v>48</v>
      </c>
      <c r="D59" s="28" t="s">
        <v>45</v>
      </c>
      <c r="E59" s="37">
        <v>2</v>
      </c>
      <c r="F59" s="37">
        <v>5</v>
      </c>
      <c r="G59" s="37"/>
      <c r="H59" s="37"/>
      <c r="I59" s="95"/>
      <c r="J59" s="9"/>
    </row>
    <row r="60" spans="1:12" x14ac:dyDescent="0.2">
      <c r="A60" s="33" t="s">
        <v>71</v>
      </c>
      <c r="B60" s="30">
        <v>40380</v>
      </c>
      <c r="C60" s="28" t="s">
        <v>49</v>
      </c>
      <c r="D60" s="28" t="s">
        <v>45</v>
      </c>
      <c r="E60" s="37">
        <v>38</v>
      </c>
      <c r="F60" s="37"/>
      <c r="G60" s="37"/>
      <c r="H60" s="37"/>
      <c r="I60" s="95"/>
      <c r="J60" s="9"/>
    </row>
    <row r="61" spans="1:12" x14ac:dyDescent="0.2">
      <c r="A61" s="31" t="s">
        <v>44</v>
      </c>
      <c r="B61" s="32">
        <v>2011</v>
      </c>
      <c r="C61" s="28" t="s">
        <v>30</v>
      </c>
      <c r="D61" s="28" t="s">
        <v>45</v>
      </c>
      <c r="E61" s="37">
        <v>35</v>
      </c>
      <c r="F61" s="37">
        <v>46</v>
      </c>
      <c r="G61" s="37"/>
      <c r="H61" s="37"/>
      <c r="I61" s="95"/>
      <c r="J61" s="9"/>
    </row>
    <row r="62" spans="1:12" x14ac:dyDescent="0.2">
      <c r="A62" s="34" t="s">
        <v>28</v>
      </c>
      <c r="B62" s="35">
        <v>41710</v>
      </c>
      <c r="C62" s="28" t="s">
        <v>29</v>
      </c>
      <c r="D62" s="28" t="s">
        <v>47</v>
      </c>
      <c r="E62" s="37">
        <v>8</v>
      </c>
      <c r="F62" s="37">
        <v>7</v>
      </c>
      <c r="G62" s="37"/>
      <c r="H62" s="37"/>
      <c r="I62" s="95"/>
      <c r="J62" s="9"/>
    </row>
    <row r="63" spans="1:12" x14ac:dyDescent="0.2">
      <c r="A63" s="31" t="s">
        <v>21</v>
      </c>
      <c r="B63" s="28">
        <v>2014</v>
      </c>
      <c r="C63" s="28" t="s">
        <v>29</v>
      </c>
      <c r="D63" s="28" t="s">
        <v>20</v>
      </c>
      <c r="E63" s="37">
        <v>9</v>
      </c>
      <c r="F63" s="37">
        <v>10</v>
      </c>
      <c r="G63" s="37"/>
      <c r="H63" s="37"/>
      <c r="I63" s="95"/>
      <c r="J63" s="9"/>
    </row>
    <row r="64" spans="1:12" x14ac:dyDescent="0.2">
      <c r="A64" s="31" t="s">
        <v>24</v>
      </c>
      <c r="B64" s="28">
        <v>2013</v>
      </c>
      <c r="C64" s="28" t="s">
        <v>38</v>
      </c>
      <c r="D64" s="28" t="s">
        <v>20</v>
      </c>
      <c r="E64" s="37">
        <v>14</v>
      </c>
      <c r="F64" s="37"/>
      <c r="G64" s="96"/>
      <c r="H64" s="37"/>
      <c r="I64" s="95"/>
      <c r="J64" s="9"/>
    </row>
    <row r="65" spans="1:10" x14ac:dyDescent="0.2">
      <c r="A65" s="31" t="s">
        <v>134</v>
      </c>
      <c r="B65" s="28">
        <v>2014</v>
      </c>
      <c r="C65" s="28" t="s">
        <v>29</v>
      </c>
      <c r="D65" s="28" t="s">
        <v>20</v>
      </c>
      <c r="E65" s="37"/>
      <c r="F65" s="37">
        <v>11</v>
      </c>
      <c r="G65" s="37"/>
      <c r="H65" s="37"/>
      <c r="I65" s="95"/>
      <c r="J65" s="9"/>
    </row>
    <row r="66" spans="1:10" x14ac:dyDescent="0.2">
      <c r="A66" s="31" t="s">
        <v>133</v>
      </c>
      <c r="B66" s="28">
        <v>2014</v>
      </c>
      <c r="C66" s="28" t="s">
        <v>29</v>
      </c>
      <c r="D66" s="28" t="s">
        <v>20</v>
      </c>
      <c r="E66" s="37"/>
      <c r="F66" s="37">
        <v>9</v>
      </c>
      <c r="G66" s="37"/>
      <c r="H66" s="37"/>
      <c r="I66" s="95"/>
      <c r="J66" s="9"/>
    </row>
    <row r="67" spans="1:10" x14ac:dyDescent="0.2">
      <c r="A67" s="31" t="s">
        <v>23</v>
      </c>
      <c r="B67" s="28">
        <v>2013</v>
      </c>
      <c r="C67" s="28" t="s">
        <v>38</v>
      </c>
      <c r="D67" s="28" t="s">
        <v>20</v>
      </c>
      <c r="E67" s="37">
        <v>13</v>
      </c>
      <c r="F67" s="37"/>
      <c r="G67" s="37"/>
      <c r="H67" s="37"/>
      <c r="I67" s="95"/>
      <c r="J67" s="9"/>
    </row>
    <row r="68" spans="1:10" x14ac:dyDescent="0.2">
      <c r="A68" s="31" t="s">
        <v>19</v>
      </c>
      <c r="B68" s="28">
        <v>2015</v>
      </c>
      <c r="C68" s="28" t="s">
        <v>48</v>
      </c>
      <c r="D68" s="28" t="s">
        <v>20</v>
      </c>
      <c r="E68" s="37">
        <v>4</v>
      </c>
      <c r="F68" s="37"/>
      <c r="G68" s="37"/>
      <c r="H68" s="37"/>
      <c r="I68" s="95"/>
      <c r="J68" s="9"/>
    </row>
    <row r="69" spans="1:10" x14ac:dyDescent="0.2">
      <c r="A69" s="31" t="s">
        <v>25</v>
      </c>
      <c r="B69" s="28">
        <v>2012</v>
      </c>
      <c r="C69" s="28" t="s">
        <v>40</v>
      </c>
      <c r="D69" s="28" t="s">
        <v>20</v>
      </c>
      <c r="E69" s="37">
        <v>18</v>
      </c>
      <c r="F69" s="37"/>
      <c r="G69" s="96"/>
      <c r="H69" s="37"/>
      <c r="I69" s="95"/>
      <c r="J69" s="9"/>
    </row>
    <row r="70" spans="1:10" x14ac:dyDescent="0.2">
      <c r="A70" s="31" t="s">
        <v>26</v>
      </c>
      <c r="B70" s="28">
        <v>2009</v>
      </c>
      <c r="C70" s="28" t="s">
        <v>50</v>
      </c>
      <c r="D70" s="28" t="s">
        <v>20</v>
      </c>
      <c r="E70" s="37">
        <v>44</v>
      </c>
      <c r="F70" s="37"/>
      <c r="G70" s="37"/>
      <c r="H70" s="37"/>
      <c r="I70" s="95"/>
      <c r="J70" s="9"/>
    </row>
    <row r="71" spans="1:10" x14ac:dyDescent="0.2">
      <c r="A71" s="222" t="s">
        <v>22</v>
      </c>
      <c r="B71" s="223">
        <v>2014</v>
      </c>
      <c r="C71" s="223" t="s">
        <v>29</v>
      </c>
      <c r="D71" s="223" t="s">
        <v>20</v>
      </c>
      <c r="E71" s="38">
        <v>7</v>
      </c>
      <c r="F71" s="38">
        <v>8</v>
      </c>
      <c r="G71" s="38"/>
      <c r="H71" s="38"/>
      <c r="I71" s="98"/>
      <c r="J71" s="9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</sheetData>
  <autoFilter ref="A3:I71" xr:uid="{00000000-0009-0000-0000-000001000000}">
    <sortState xmlns:xlrd2="http://schemas.microsoft.com/office/spreadsheetml/2017/richdata2" ref="A4:I71">
      <sortCondition ref="D3:D71"/>
    </sortState>
  </autoFilter>
  <sortState xmlns:xlrd2="http://schemas.microsoft.com/office/spreadsheetml/2017/richdata2" ref="A4:L71">
    <sortCondition ref="A4:A71"/>
  </sortState>
  <mergeCells count="1">
    <mergeCell ref="A1:D2"/>
  </mergeCells>
  <phoneticPr fontId="0" type="noConversion"/>
  <pageMargins left="0.75" right="0.75" top="1" bottom="1" header="0.5" footer="0.5"/>
  <pageSetup paperSize="9" scale="72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73"/>
  <sheetViews>
    <sheetView workbookViewId="0">
      <selection activeCell="F3" sqref="F3"/>
    </sheetView>
  </sheetViews>
  <sheetFormatPr defaultRowHeight="12.75" x14ac:dyDescent="0.2"/>
  <cols>
    <col min="5" max="5" width="3.28515625" customWidth="1"/>
    <col min="6" max="6" width="28.85546875" customWidth="1"/>
    <col min="7" max="7" width="15.140625" bestFit="1" customWidth="1"/>
    <col min="8" max="8" width="4.7109375" bestFit="1" customWidth="1"/>
    <col min="9" max="9" width="4.28515625" customWidth="1"/>
    <col min="10" max="10" width="20.7109375" bestFit="1" customWidth="1"/>
    <col min="11" max="11" width="15.140625" bestFit="1" customWidth="1"/>
    <col min="12" max="12" width="4.7109375" bestFit="1" customWidth="1"/>
  </cols>
  <sheetData>
    <row r="1" spans="2:12" ht="15.75" customHeight="1" x14ac:dyDescent="0.25">
      <c r="B1" t="s">
        <v>73</v>
      </c>
      <c r="C1" s="47" t="s">
        <v>72</v>
      </c>
      <c r="E1" s="50"/>
      <c r="F1" s="50"/>
      <c r="G1" s="50"/>
      <c r="H1" s="50"/>
      <c r="I1" s="50"/>
      <c r="J1" s="50"/>
      <c r="K1" s="50"/>
      <c r="L1" s="50"/>
    </row>
    <row r="2" spans="2:12" ht="12.75" customHeight="1" x14ac:dyDescent="0.25">
      <c r="B2" s="47" t="s">
        <v>76</v>
      </c>
      <c r="C2" s="47">
        <v>25</v>
      </c>
      <c r="E2" s="50"/>
      <c r="F2" s="50"/>
      <c r="G2" s="50"/>
      <c r="H2" s="50"/>
      <c r="I2" s="50"/>
      <c r="J2" s="50"/>
      <c r="K2" s="50"/>
      <c r="L2" s="50"/>
    </row>
    <row r="3" spans="2:12" ht="12.75" customHeight="1" x14ac:dyDescent="0.25">
      <c r="B3" s="47" t="s">
        <v>77</v>
      </c>
      <c r="C3" s="47">
        <v>20</v>
      </c>
      <c r="E3" s="50"/>
      <c r="F3" s="50"/>
      <c r="G3" s="50"/>
      <c r="H3" s="50"/>
      <c r="I3" s="50"/>
      <c r="J3" s="50"/>
      <c r="K3" s="50"/>
      <c r="L3" s="50"/>
    </row>
    <row r="4" spans="2:12" ht="12.75" customHeight="1" x14ac:dyDescent="0.25">
      <c r="B4" s="47" t="s">
        <v>78</v>
      </c>
      <c r="C4" s="47">
        <v>15</v>
      </c>
      <c r="E4" s="50"/>
      <c r="F4" s="50"/>
      <c r="G4" s="50"/>
      <c r="H4" s="50"/>
      <c r="I4" s="50"/>
      <c r="J4" s="50"/>
      <c r="K4" s="50"/>
      <c r="L4" s="50"/>
    </row>
    <row r="5" spans="2:12" ht="12.75" customHeight="1" x14ac:dyDescent="0.25">
      <c r="B5" s="47" t="s">
        <v>79</v>
      </c>
      <c r="C5" s="47">
        <v>12</v>
      </c>
      <c r="E5" s="50"/>
      <c r="F5" s="50"/>
      <c r="G5" s="50"/>
      <c r="H5" s="50"/>
      <c r="I5" s="50"/>
      <c r="J5" s="50"/>
      <c r="K5" s="50"/>
      <c r="L5" s="50"/>
    </row>
    <row r="6" spans="2:12" ht="12.75" customHeight="1" x14ac:dyDescent="0.25">
      <c r="B6" s="47" t="s">
        <v>82</v>
      </c>
      <c r="C6" s="47">
        <v>11</v>
      </c>
      <c r="E6" s="50"/>
      <c r="F6" s="50"/>
      <c r="G6" s="50"/>
      <c r="H6" s="50"/>
      <c r="I6" s="50"/>
      <c r="J6" s="50"/>
      <c r="K6" s="50"/>
      <c r="L6" s="50"/>
    </row>
    <row r="7" spans="2:12" ht="12.75" customHeight="1" x14ac:dyDescent="0.25">
      <c r="B7" s="47" t="s">
        <v>83</v>
      </c>
      <c r="C7" s="47">
        <v>10</v>
      </c>
      <c r="E7" s="50"/>
      <c r="F7" s="50"/>
      <c r="G7" s="50"/>
      <c r="H7" s="50"/>
      <c r="I7" s="50"/>
      <c r="J7" s="50"/>
      <c r="K7" s="50"/>
      <c r="L7" s="50"/>
    </row>
    <row r="8" spans="2:12" ht="12.75" customHeight="1" x14ac:dyDescent="0.25">
      <c r="B8" s="47" t="s">
        <v>84</v>
      </c>
      <c r="C8" s="47">
        <v>9</v>
      </c>
      <c r="E8" s="50"/>
      <c r="F8" s="50"/>
      <c r="G8" s="50"/>
      <c r="H8" s="50"/>
      <c r="I8" s="50"/>
      <c r="J8" s="50"/>
      <c r="K8" s="50"/>
      <c r="L8" s="50"/>
    </row>
    <row r="9" spans="2:12" ht="15.75" customHeight="1" x14ac:dyDescent="0.25">
      <c r="B9" s="47" t="s">
        <v>85</v>
      </c>
      <c r="C9" s="47">
        <v>8</v>
      </c>
      <c r="E9" s="50"/>
      <c r="F9" s="50"/>
      <c r="G9" s="50"/>
      <c r="H9" s="50"/>
      <c r="I9" s="50"/>
      <c r="J9" s="50"/>
      <c r="K9" s="50"/>
      <c r="L9" s="50"/>
    </row>
    <row r="10" spans="2:12" ht="12.75" customHeight="1" x14ac:dyDescent="0.25">
      <c r="B10" s="47" t="s">
        <v>97</v>
      </c>
      <c r="C10" s="47">
        <v>7</v>
      </c>
      <c r="E10" s="50"/>
      <c r="F10" s="50"/>
      <c r="G10" s="50"/>
      <c r="H10" s="50"/>
      <c r="I10" s="50"/>
      <c r="J10" s="50"/>
      <c r="K10" s="50"/>
      <c r="L10" s="50"/>
    </row>
    <row r="11" spans="2:12" ht="12.75" customHeight="1" x14ac:dyDescent="0.25">
      <c r="B11" s="47" t="s">
        <v>98</v>
      </c>
      <c r="C11" s="47">
        <v>6</v>
      </c>
      <c r="E11" s="50"/>
      <c r="F11" s="50"/>
      <c r="G11" s="50"/>
      <c r="H11" s="50"/>
      <c r="I11" s="50"/>
      <c r="J11" s="50"/>
      <c r="K11" s="50"/>
      <c r="L11" s="50"/>
    </row>
    <row r="12" spans="2:12" ht="12.75" customHeight="1" x14ac:dyDescent="0.25">
      <c r="B12" s="47" t="s">
        <v>99</v>
      </c>
      <c r="C12" s="47">
        <v>5</v>
      </c>
      <c r="E12" s="50"/>
      <c r="F12" s="50"/>
      <c r="G12" s="50"/>
      <c r="H12" s="50"/>
      <c r="I12" s="50"/>
      <c r="J12" s="50"/>
      <c r="K12" s="50"/>
      <c r="L12" s="50"/>
    </row>
    <row r="13" spans="2:12" ht="12.75" customHeight="1" x14ac:dyDescent="0.25">
      <c r="B13" s="47" t="s">
        <v>100</v>
      </c>
      <c r="C13" s="47">
        <v>4</v>
      </c>
      <c r="E13" s="50"/>
      <c r="F13" s="50"/>
      <c r="G13" s="50"/>
      <c r="H13" s="50"/>
      <c r="I13" s="50"/>
      <c r="J13" s="50"/>
      <c r="K13" s="50"/>
      <c r="L13" s="50"/>
    </row>
    <row r="14" spans="2:12" ht="15.75" customHeight="1" x14ac:dyDescent="0.25">
      <c r="B14" s="47" t="s">
        <v>101</v>
      </c>
      <c r="C14" s="47">
        <v>3</v>
      </c>
      <c r="E14" s="50"/>
      <c r="F14" s="50"/>
      <c r="G14" s="50"/>
      <c r="H14" s="50"/>
      <c r="I14" s="50"/>
      <c r="J14" s="50"/>
      <c r="K14" s="50"/>
      <c r="L14" s="50"/>
    </row>
    <row r="15" spans="2:12" ht="12.75" customHeight="1" x14ac:dyDescent="0.25">
      <c r="B15" s="47" t="s">
        <v>102</v>
      </c>
      <c r="C15" s="47">
        <v>2</v>
      </c>
      <c r="E15" s="50"/>
      <c r="F15" s="50"/>
      <c r="G15" s="50"/>
      <c r="H15" s="50"/>
      <c r="I15" s="50"/>
      <c r="J15" s="50"/>
      <c r="K15" s="50"/>
      <c r="L15" s="50"/>
    </row>
    <row r="16" spans="2:12" ht="12.75" customHeight="1" x14ac:dyDescent="0.25">
      <c r="B16" s="47" t="s">
        <v>103</v>
      </c>
      <c r="C16" s="47">
        <v>1</v>
      </c>
      <c r="E16" s="50"/>
      <c r="F16" s="50"/>
      <c r="G16" s="50"/>
      <c r="H16" s="50"/>
      <c r="I16" s="50"/>
      <c r="J16" s="50"/>
      <c r="K16" s="50"/>
      <c r="L16" s="50"/>
    </row>
    <row r="17" spans="2:12" ht="12.75" customHeight="1" x14ac:dyDescent="0.25">
      <c r="B17" s="47" t="s">
        <v>121</v>
      </c>
      <c r="C17" s="47">
        <v>0</v>
      </c>
      <c r="E17" s="50"/>
      <c r="F17" s="50"/>
      <c r="G17" s="50"/>
      <c r="H17" s="50"/>
      <c r="I17" s="50"/>
      <c r="J17" s="50"/>
      <c r="K17" s="50"/>
      <c r="L17" s="50"/>
    </row>
    <row r="18" spans="2:12" ht="12.75" customHeight="1" x14ac:dyDescent="0.25">
      <c r="E18" s="50"/>
      <c r="F18" s="50"/>
      <c r="G18" s="50"/>
      <c r="H18" s="50"/>
      <c r="I18" s="50"/>
      <c r="J18" s="50"/>
      <c r="K18" s="50"/>
      <c r="L18" s="50"/>
    </row>
    <row r="19" spans="2:12" ht="12.75" customHeight="1" x14ac:dyDescent="0.25">
      <c r="E19" s="50"/>
      <c r="F19" s="50"/>
      <c r="G19" s="50"/>
      <c r="H19" s="50"/>
      <c r="I19" s="50"/>
      <c r="J19" s="50"/>
      <c r="K19" s="50"/>
      <c r="L19" s="50"/>
    </row>
    <row r="20" spans="2:12" ht="12.75" customHeight="1" x14ac:dyDescent="0.25">
      <c r="E20" s="50"/>
      <c r="F20" s="50"/>
      <c r="G20" s="50"/>
      <c r="H20" s="50"/>
      <c r="I20" s="50"/>
      <c r="J20" s="50"/>
      <c r="K20" s="50"/>
      <c r="L20" s="50"/>
    </row>
    <row r="21" spans="2:12" ht="12.75" customHeight="1" x14ac:dyDescent="0.25">
      <c r="E21" s="50"/>
      <c r="F21" s="50"/>
      <c r="G21" s="50"/>
      <c r="H21" s="50"/>
      <c r="I21" s="50"/>
      <c r="J21" s="50"/>
      <c r="K21" s="50"/>
      <c r="L21" s="50"/>
    </row>
    <row r="22" spans="2:12" ht="12.75" customHeight="1" x14ac:dyDescent="0.25">
      <c r="E22" s="50"/>
      <c r="F22" s="50"/>
      <c r="G22" s="50"/>
      <c r="H22" s="50"/>
      <c r="I22" s="50"/>
      <c r="J22" s="50"/>
      <c r="K22" s="50"/>
      <c r="L22" s="50"/>
    </row>
    <row r="23" spans="2:12" ht="15.75" customHeight="1" x14ac:dyDescent="0.25">
      <c r="E23" s="50"/>
      <c r="F23" s="50"/>
      <c r="G23" s="50"/>
      <c r="H23" s="50"/>
      <c r="I23" s="50"/>
      <c r="J23" s="50"/>
      <c r="K23" s="50"/>
      <c r="L23" s="50"/>
    </row>
    <row r="24" spans="2:12" ht="12.75" customHeight="1" x14ac:dyDescent="0.25">
      <c r="E24" s="50"/>
      <c r="F24" s="50"/>
      <c r="G24" s="50"/>
      <c r="H24" s="50"/>
      <c r="I24" s="50"/>
      <c r="J24" s="50"/>
      <c r="K24" s="50"/>
      <c r="L24" s="50"/>
    </row>
    <row r="25" spans="2:12" ht="12.75" customHeight="1" x14ac:dyDescent="0.25">
      <c r="E25" s="50"/>
      <c r="F25" s="50"/>
      <c r="G25" s="50"/>
      <c r="H25" s="50"/>
      <c r="I25" s="50"/>
      <c r="J25" s="50"/>
      <c r="K25" s="50"/>
      <c r="L25" s="50"/>
    </row>
    <row r="26" spans="2:12" ht="12.75" customHeight="1" x14ac:dyDescent="0.25">
      <c r="E26" s="50"/>
      <c r="F26" s="50"/>
      <c r="G26" s="50"/>
      <c r="H26" s="50"/>
      <c r="I26" s="50"/>
      <c r="J26" s="50"/>
      <c r="K26" s="50"/>
      <c r="L26" s="50"/>
    </row>
    <row r="27" spans="2:12" ht="12.75" customHeight="1" x14ac:dyDescent="0.25">
      <c r="E27" s="50"/>
      <c r="F27" s="50"/>
      <c r="G27" s="50"/>
      <c r="H27" s="50"/>
      <c r="I27" s="50"/>
      <c r="J27" s="50"/>
      <c r="K27" s="50"/>
      <c r="L27" s="50"/>
    </row>
    <row r="28" spans="2:12" ht="12.75" customHeight="1" x14ac:dyDescent="0.25">
      <c r="E28" s="50"/>
      <c r="F28" s="50"/>
      <c r="G28" s="50"/>
      <c r="H28" s="50"/>
      <c r="I28" s="50"/>
      <c r="J28" s="50"/>
      <c r="K28" s="50"/>
      <c r="L28" s="50"/>
    </row>
    <row r="29" spans="2:12" ht="12.75" customHeight="1" x14ac:dyDescent="0.25">
      <c r="E29" s="50"/>
      <c r="F29" s="50"/>
      <c r="G29" s="50"/>
      <c r="H29" s="50"/>
      <c r="I29" s="50"/>
      <c r="J29" s="50"/>
      <c r="K29" s="50"/>
      <c r="L29" s="50"/>
    </row>
    <row r="30" spans="2:12" ht="15.75" customHeight="1" x14ac:dyDescent="0.25">
      <c r="E30" s="50"/>
      <c r="F30" s="50"/>
      <c r="G30" s="50"/>
      <c r="H30" s="50"/>
      <c r="I30" s="50"/>
      <c r="J30" s="50"/>
      <c r="K30" s="50"/>
      <c r="L30" s="50"/>
    </row>
    <row r="31" spans="2:12" ht="12.75" customHeight="1" x14ac:dyDescent="0.25">
      <c r="E31" s="50"/>
      <c r="F31" s="50"/>
      <c r="G31" s="50"/>
      <c r="H31" s="50"/>
      <c r="I31" s="50"/>
      <c r="J31" s="50"/>
      <c r="K31" s="50"/>
      <c r="L31" s="50"/>
    </row>
    <row r="32" spans="2:12" ht="12.75" customHeight="1" x14ac:dyDescent="0.25">
      <c r="E32" s="50"/>
      <c r="F32" s="50"/>
      <c r="G32" s="50"/>
      <c r="H32" s="50"/>
      <c r="I32" s="50"/>
      <c r="J32" s="50"/>
      <c r="K32" s="50"/>
      <c r="L32" s="50"/>
    </row>
    <row r="33" spans="4:13" ht="12.75" customHeight="1" x14ac:dyDescent="0.25">
      <c r="E33" s="50"/>
      <c r="F33" s="50"/>
      <c r="G33" s="50"/>
      <c r="H33" s="50"/>
      <c r="I33" s="50"/>
      <c r="J33" s="50"/>
      <c r="K33" s="50"/>
      <c r="L33" s="50"/>
    </row>
    <row r="34" spans="4:13" ht="12.75" customHeight="1" x14ac:dyDescent="0.25">
      <c r="E34" s="50"/>
      <c r="F34" s="50"/>
      <c r="G34" s="50"/>
      <c r="H34" s="50"/>
      <c r="I34" s="50"/>
      <c r="J34" s="50"/>
      <c r="K34" s="50"/>
      <c r="L34" s="50"/>
    </row>
    <row r="35" spans="4:13" ht="15.75" customHeight="1" x14ac:dyDescent="0.25">
      <c r="E35" s="50"/>
      <c r="F35" s="50"/>
      <c r="G35" s="50"/>
      <c r="H35" s="50"/>
      <c r="I35" s="50"/>
      <c r="J35" s="50"/>
      <c r="K35" s="50"/>
      <c r="L35" s="50"/>
    </row>
    <row r="36" spans="4:13" ht="12.75" customHeight="1" x14ac:dyDescent="0.25">
      <c r="E36" s="50"/>
      <c r="F36" s="50"/>
      <c r="G36" s="50"/>
      <c r="H36" s="50"/>
      <c r="I36" s="50"/>
      <c r="J36" s="50"/>
      <c r="K36" s="50"/>
      <c r="L36" s="50"/>
    </row>
    <row r="37" spans="4:13" ht="12.75" customHeight="1" x14ac:dyDescent="0.25">
      <c r="E37" s="50"/>
      <c r="F37" s="50"/>
      <c r="G37" s="50"/>
      <c r="H37" s="50"/>
      <c r="I37" s="50"/>
      <c r="J37" s="50"/>
      <c r="K37" s="50"/>
      <c r="L37" s="50"/>
    </row>
    <row r="38" spans="4:13" ht="12.75" customHeight="1" x14ac:dyDescent="0.25">
      <c r="E38" s="50"/>
      <c r="F38" s="50"/>
      <c r="G38" s="50"/>
      <c r="H38" s="50"/>
      <c r="I38" s="50"/>
      <c r="J38" s="50"/>
      <c r="K38" s="50"/>
      <c r="L38" s="50"/>
    </row>
    <row r="39" spans="4:13" ht="15.75" customHeight="1" x14ac:dyDescent="0.25">
      <c r="E39" s="50"/>
      <c r="F39" s="50"/>
      <c r="G39" s="50"/>
      <c r="H39" s="50"/>
      <c r="I39" s="50"/>
      <c r="J39" s="50"/>
      <c r="K39" s="50"/>
      <c r="L39" s="50"/>
    </row>
    <row r="40" spans="4:13" ht="12.75" customHeight="1" x14ac:dyDescent="0.25">
      <c r="D40" s="9"/>
      <c r="E40" s="50"/>
      <c r="F40" s="50"/>
      <c r="G40" s="50"/>
      <c r="H40" s="50"/>
      <c r="I40" s="50"/>
      <c r="J40" s="50"/>
      <c r="K40" s="50"/>
      <c r="L40" s="50"/>
      <c r="M40" s="9"/>
    </row>
    <row r="41" spans="4:13" ht="15.75" x14ac:dyDescent="0.25">
      <c r="D41" s="9"/>
      <c r="E41" s="49"/>
      <c r="F41" s="50"/>
      <c r="G41" s="13"/>
      <c r="H41" s="13"/>
      <c r="I41" s="19"/>
      <c r="J41" s="19"/>
      <c r="K41" s="13"/>
      <c r="L41" s="13"/>
      <c r="M41" s="9"/>
    </row>
    <row r="42" spans="4:13" ht="15.75" x14ac:dyDescent="0.25">
      <c r="D42" s="9"/>
      <c r="E42" s="49"/>
      <c r="F42" s="50"/>
      <c r="G42" s="13"/>
      <c r="H42" s="13"/>
      <c r="I42" s="19"/>
      <c r="J42" s="19"/>
      <c r="K42" s="13"/>
      <c r="L42" s="13"/>
      <c r="M42" s="9"/>
    </row>
    <row r="43" spans="4:13" ht="15.75" x14ac:dyDescent="0.25">
      <c r="D43" s="9"/>
      <c r="E43" s="49"/>
      <c r="F43" s="50"/>
      <c r="G43" s="13"/>
      <c r="H43" s="13"/>
      <c r="I43" s="19"/>
      <c r="J43" s="19"/>
      <c r="K43" s="13"/>
      <c r="L43" s="13"/>
      <c r="M43" s="9"/>
    </row>
    <row r="44" spans="4:13" ht="15.75" x14ac:dyDescent="0.25">
      <c r="D44" s="9"/>
      <c r="E44" s="49"/>
      <c r="F44" s="50"/>
      <c r="G44" s="13"/>
      <c r="H44" s="13"/>
      <c r="I44" s="19"/>
      <c r="J44" s="19"/>
      <c r="K44" s="13"/>
      <c r="L44" s="13"/>
      <c r="M44" s="9"/>
    </row>
    <row r="45" spans="4:13" ht="15.75" x14ac:dyDescent="0.25">
      <c r="D45" s="9"/>
      <c r="E45" s="49"/>
      <c r="F45" s="50"/>
      <c r="G45" s="13"/>
      <c r="H45" s="13"/>
      <c r="I45" s="19"/>
      <c r="J45" s="19"/>
      <c r="K45" s="13"/>
      <c r="L45" s="13"/>
      <c r="M45" s="9"/>
    </row>
    <row r="46" spans="4:13" ht="15.75" x14ac:dyDescent="0.25">
      <c r="D46" s="9"/>
      <c r="E46" s="48"/>
      <c r="F46" s="50"/>
      <c r="G46" s="48"/>
      <c r="H46" s="48"/>
      <c r="I46" s="51"/>
      <c r="J46" s="19"/>
      <c r="K46" s="13"/>
      <c r="L46" s="13"/>
      <c r="M46" s="9"/>
    </row>
    <row r="47" spans="4:13" ht="15.75" x14ac:dyDescent="0.25">
      <c r="D47" s="9"/>
      <c r="E47" s="9"/>
      <c r="F47" s="50"/>
      <c r="G47" s="9"/>
      <c r="H47" s="9"/>
      <c r="I47" s="9"/>
      <c r="J47" s="9"/>
      <c r="K47" s="9"/>
      <c r="L47" s="9"/>
      <c r="M47" s="9"/>
    </row>
    <row r="48" spans="4:13" ht="15.75" x14ac:dyDescent="0.25">
      <c r="F48" s="50"/>
    </row>
    <row r="49" spans="6:6" ht="15.75" x14ac:dyDescent="0.25">
      <c r="F49" s="50"/>
    </row>
    <row r="50" spans="6:6" ht="15.75" x14ac:dyDescent="0.25">
      <c r="F50" s="50"/>
    </row>
    <row r="51" spans="6:6" ht="15.75" x14ac:dyDescent="0.25">
      <c r="F51" s="50"/>
    </row>
    <row r="52" spans="6:6" ht="15.75" x14ac:dyDescent="0.25">
      <c r="F52" s="50"/>
    </row>
    <row r="53" spans="6:6" ht="15.75" x14ac:dyDescent="0.25">
      <c r="F53" s="50"/>
    </row>
    <row r="54" spans="6:6" ht="15.75" x14ac:dyDescent="0.25">
      <c r="F54" s="50"/>
    </row>
    <row r="55" spans="6:6" ht="15.75" x14ac:dyDescent="0.25">
      <c r="F55" s="50"/>
    </row>
    <row r="56" spans="6:6" ht="15.75" x14ac:dyDescent="0.25">
      <c r="F56" s="50"/>
    </row>
    <row r="57" spans="6:6" ht="15.75" x14ac:dyDescent="0.25">
      <c r="F57" s="50"/>
    </row>
    <row r="58" spans="6:6" ht="15.75" x14ac:dyDescent="0.25">
      <c r="F58" s="50"/>
    </row>
    <row r="59" spans="6:6" ht="15.75" x14ac:dyDescent="0.25">
      <c r="F59" s="50"/>
    </row>
    <row r="60" spans="6:6" ht="15.75" x14ac:dyDescent="0.25">
      <c r="F60" s="50"/>
    </row>
    <row r="61" spans="6:6" ht="15.75" x14ac:dyDescent="0.25">
      <c r="F61" s="50"/>
    </row>
    <row r="62" spans="6:6" ht="15.75" x14ac:dyDescent="0.25">
      <c r="F62" s="50"/>
    </row>
    <row r="63" spans="6:6" ht="15.75" x14ac:dyDescent="0.25">
      <c r="F63" s="50"/>
    </row>
    <row r="64" spans="6:6" ht="15.75" x14ac:dyDescent="0.25">
      <c r="F64" s="50"/>
    </row>
    <row r="65" spans="6:6" ht="15.75" x14ac:dyDescent="0.25">
      <c r="F65" s="50"/>
    </row>
    <row r="66" spans="6:6" ht="15.75" x14ac:dyDescent="0.25">
      <c r="F66" s="50"/>
    </row>
    <row r="67" spans="6:6" ht="15.75" x14ac:dyDescent="0.25">
      <c r="F67" s="50"/>
    </row>
    <row r="68" spans="6:6" ht="15.75" x14ac:dyDescent="0.25">
      <c r="F68" s="50"/>
    </row>
    <row r="69" spans="6:6" ht="15.75" x14ac:dyDescent="0.25">
      <c r="F69" s="50"/>
    </row>
    <row r="70" spans="6:6" ht="15.75" x14ac:dyDescent="0.25">
      <c r="F70" s="50"/>
    </row>
    <row r="71" spans="6:6" ht="15.75" x14ac:dyDescent="0.25">
      <c r="F71" s="50"/>
    </row>
    <row r="72" spans="6:6" ht="15.75" x14ac:dyDescent="0.25">
      <c r="F72" s="50"/>
    </row>
    <row r="73" spans="6:6" ht="15.75" x14ac:dyDescent="0.25">
      <c r="F73" s="50"/>
    </row>
  </sheetData>
  <phoneticPr fontId="2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7"/>
  <sheetViews>
    <sheetView workbookViewId="0">
      <selection activeCell="K9" sqref="K9"/>
    </sheetView>
  </sheetViews>
  <sheetFormatPr defaultRowHeight="12.75" x14ac:dyDescent="0.2"/>
  <cols>
    <col min="1" max="1" width="15.140625" bestFit="1" customWidth="1"/>
    <col min="8" max="8" width="10.5703125" customWidth="1"/>
    <col min="10" max="10" width="3.5703125" bestFit="1" customWidth="1"/>
    <col min="11" max="11" width="20" bestFit="1" customWidth="1"/>
    <col min="12" max="12" width="16.28515625" bestFit="1" customWidth="1"/>
    <col min="13" max="13" width="4.7109375" bestFit="1" customWidth="1"/>
    <col min="14" max="18" width="4.7109375" customWidth="1"/>
    <col min="19" max="19" width="21.5703125" bestFit="1" customWidth="1"/>
    <col min="20" max="20" width="15.140625" bestFit="1" customWidth="1"/>
    <col min="21" max="21" width="4.7109375" bestFit="1" customWidth="1"/>
    <col min="22" max="25" width="4.7109375" customWidth="1"/>
  </cols>
  <sheetData>
    <row r="1" spans="1:26" ht="15.75" customHeight="1" thickBot="1" x14ac:dyDescent="0.3"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2.75" customHeight="1" x14ac:dyDescent="0.25">
      <c r="A2" s="14"/>
      <c r="B2" s="15" t="s">
        <v>111</v>
      </c>
      <c r="C2" s="15" t="s">
        <v>112</v>
      </c>
      <c r="D2" s="15" t="s">
        <v>114</v>
      </c>
      <c r="E2" s="15" t="s">
        <v>115</v>
      </c>
      <c r="F2" s="105" t="s">
        <v>116</v>
      </c>
      <c r="G2" s="104" t="s">
        <v>113</v>
      </c>
      <c r="H2" s="16" t="s">
        <v>73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2.75" customHeight="1" x14ac:dyDescent="0.25">
      <c r="A3" s="17" t="s">
        <v>52</v>
      </c>
      <c r="B3" s="18">
        <v>202</v>
      </c>
      <c r="C3" s="18">
        <v>317</v>
      </c>
      <c r="D3" s="18"/>
      <c r="E3" s="18"/>
      <c r="F3" s="106"/>
      <c r="G3" s="102">
        <f t="shared" ref="G3:G16" si="0">SUM(B3:F3)</f>
        <v>519</v>
      </c>
      <c r="H3" s="100" t="str">
        <f t="shared" ref="H3:H16" si="1">RANK(G3,$G$3:$G$11,0)&amp;"."</f>
        <v>1.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2.75" customHeight="1" x14ac:dyDescent="0.25">
      <c r="A4" s="17" t="s">
        <v>6</v>
      </c>
      <c r="B4" s="18">
        <v>273</v>
      </c>
      <c r="C4" s="18">
        <v>151</v>
      </c>
      <c r="D4" s="18"/>
      <c r="E4" s="18"/>
      <c r="F4" s="106"/>
      <c r="G4" s="102">
        <f t="shared" si="0"/>
        <v>424</v>
      </c>
      <c r="H4" s="100" t="str">
        <f t="shared" si="1"/>
        <v>2.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2.75" customHeight="1" x14ac:dyDescent="0.25">
      <c r="A5" s="17" t="s">
        <v>20</v>
      </c>
      <c r="B5" s="18">
        <v>121</v>
      </c>
      <c r="C5" s="18">
        <v>70</v>
      </c>
      <c r="D5" s="18"/>
      <c r="E5" s="18"/>
      <c r="F5" s="106"/>
      <c r="G5" s="102">
        <f t="shared" si="0"/>
        <v>191</v>
      </c>
      <c r="H5" s="100" t="str">
        <f t="shared" si="1"/>
        <v>3.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2.75" customHeight="1" x14ac:dyDescent="0.25">
      <c r="A6" s="17" t="s">
        <v>45</v>
      </c>
      <c r="B6" s="18">
        <v>98</v>
      </c>
      <c r="C6" s="18">
        <v>75</v>
      </c>
      <c r="D6" s="18"/>
      <c r="E6" s="18"/>
      <c r="F6" s="106"/>
      <c r="G6" s="102">
        <f t="shared" si="0"/>
        <v>173</v>
      </c>
      <c r="H6" s="100" t="str">
        <f t="shared" si="1"/>
        <v>4.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2.75" customHeight="1" x14ac:dyDescent="0.25">
      <c r="A7" s="17" t="s">
        <v>67</v>
      </c>
      <c r="B7" s="18">
        <v>80</v>
      </c>
      <c r="C7" s="18">
        <v>77</v>
      </c>
      <c r="D7" s="18"/>
      <c r="E7" s="18"/>
      <c r="F7" s="106"/>
      <c r="G7" s="102">
        <f t="shared" si="0"/>
        <v>157</v>
      </c>
      <c r="H7" s="100" t="str">
        <f t="shared" si="1"/>
        <v>5.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2.75" customHeight="1" x14ac:dyDescent="0.25">
      <c r="A8" s="17" t="s">
        <v>36</v>
      </c>
      <c r="B8" s="18">
        <v>57</v>
      </c>
      <c r="C8" s="18">
        <v>45</v>
      </c>
      <c r="D8" s="18"/>
      <c r="E8" s="18"/>
      <c r="F8" s="106"/>
      <c r="G8" s="102">
        <f t="shared" si="0"/>
        <v>102</v>
      </c>
      <c r="H8" s="100" t="str">
        <f t="shared" si="1"/>
        <v>6.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2.75" customHeight="1" x14ac:dyDescent="0.25">
      <c r="A9" s="17" t="s">
        <v>81</v>
      </c>
      <c r="B9" s="18">
        <v>20</v>
      </c>
      <c r="C9" s="18">
        <v>67</v>
      </c>
      <c r="D9" s="18"/>
      <c r="E9" s="18"/>
      <c r="F9" s="106"/>
      <c r="G9" s="102">
        <f t="shared" si="0"/>
        <v>87</v>
      </c>
      <c r="H9" s="100" t="str">
        <f t="shared" si="1"/>
        <v>7.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2.75" customHeight="1" x14ac:dyDescent="0.25">
      <c r="A10" s="17" t="s">
        <v>32</v>
      </c>
      <c r="B10" s="18">
        <v>36</v>
      </c>
      <c r="C10" s="18">
        <v>0</v>
      </c>
      <c r="D10" s="18"/>
      <c r="E10" s="18"/>
      <c r="F10" s="106"/>
      <c r="G10" s="102">
        <f t="shared" si="0"/>
        <v>36</v>
      </c>
      <c r="H10" s="100" t="str">
        <f t="shared" si="1"/>
        <v>8.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3.5" customHeight="1" x14ac:dyDescent="0.25">
      <c r="A11" s="17" t="s">
        <v>47</v>
      </c>
      <c r="B11" s="18">
        <v>20</v>
      </c>
      <c r="C11" s="18">
        <v>15</v>
      </c>
      <c r="D11" s="18"/>
      <c r="E11" s="18"/>
      <c r="F11" s="106"/>
      <c r="G11" s="102">
        <f t="shared" si="0"/>
        <v>35</v>
      </c>
      <c r="H11" s="100" t="str">
        <f t="shared" si="1"/>
        <v>9.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s="9" customFormat="1" ht="12.75" customHeight="1" x14ac:dyDescent="0.25">
      <c r="A12" s="112"/>
      <c r="B12" s="108"/>
      <c r="C12" s="108"/>
      <c r="D12" s="108"/>
      <c r="E12" s="108"/>
      <c r="F12" s="109"/>
      <c r="G12" s="102">
        <f t="shared" si="0"/>
        <v>0</v>
      </c>
      <c r="H12" s="100" t="e">
        <f t="shared" si="1"/>
        <v>#N/A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2.75" customHeight="1" x14ac:dyDescent="0.25">
      <c r="A13" s="112"/>
      <c r="B13" s="107"/>
      <c r="C13" s="107"/>
      <c r="D13" s="107"/>
      <c r="E13" s="107"/>
      <c r="F13" s="110"/>
      <c r="G13" s="102">
        <f t="shared" si="0"/>
        <v>0</v>
      </c>
      <c r="H13" s="100" t="e">
        <f t="shared" si="1"/>
        <v>#N/A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2.75" customHeight="1" x14ac:dyDescent="0.25">
      <c r="A14" s="112"/>
      <c r="B14" s="113"/>
      <c r="C14" s="113"/>
      <c r="D14" s="113"/>
      <c r="E14" s="113"/>
      <c r="F14" s="111"/>
      <c r="G14" s="102">
        <f t="shared" si="0"/>
        <v>0</v>
      </c>
      <c r="H14" s="100" t="e">
        <f t="shared" si="1"/>
        <v>#N/A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12.75" customHeight="1" x14ac:dyDescent="0.25">
      <c r="A15" s="112"/>
      <c r="B15" s="113"/>
      <c r="C15" s="113"/>
      <c r="D15" s="113"/>
      <c r="E15" s="113"/>
      <c r="F15" s="111"/>
      <c r="G15" s="102">
        <f t="shared" si="0"/>
        <v>0</v>
      </c>
      <c r="H15" s="100" t="e">
        <f t="shared" si="1"/>
        <v>#N/A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2.75" customHeight="1" thickBot="1" x14ac:dyDescent="0.3">
      <c r="A16" s="114"/>
      <c r="B16" s="115"/>
      <c r="C16" s="115"/>
      <c r="D16" s="115"/>
      <c r="E16" s="115"/>
      <c r="F16" s="116"/>
      <c r="G16" s="103">
        <f t="shared" si="0"/>
        <v>0</v>
      </c>
      <c r="H16" s="101" t="e">
        <f t="shared" si="1"/>
        <v>#N/A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2:26" ht="12.75" customHeight="1" x14ac:dyDescent="0.25">
      <c r="B17" s="1"/>
      <c r="C17" s="1"/>
      <c r="D17" s="1"/>
      <c r="E17" s="1"/>
      <c r="F17" s="1"/>
      <c r="G17" s="1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2:26" ht="12.75" customHeight="1" x14ac:dyDescent="0.25">
      <c r="B18" s="1"/>
      <c r="C18" s="1"/>
      <c r="D18" s="1"/>
      <c r="E18" s="1"/>
      <c r="F18" s="1"/>
      <c r="G18" s="1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2:26" ht="12.75" customHeight="1" x14ac:dyDescent="0.25">
      <c r="B19" s="1"/>
      <c r="C19" s="1"/>
      <c r="D19" s="1"/>
      <c r="E19" s="1"/>
      <c r="F19" s="1"/>
      <c r="G19" s="1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2:26" ht="12.75" customHeight="1" x14ac:dyDescent="0.25">
      <c r="B20" s="1"/>
      <c r="C20" s="1"/>
      <c r="D20" s="1"/>
      <c r="E20" s="1"/>
      <c r="F20" s="1"/>
      <c r="G20" s="1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2:26" ht="12.75" customHeight="1" x14ac:dyDescent="0.25">
      <c r="B21" s="1"/>
      <c r="C21" s="1"/>
      <c r="D21" s="1"/>
      <c r="E21" s="1"/>
      <c r="F21" s="1"/>
      <c r="G21" s="1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2:26" ht="12.75" customHeight="1" x14ac:dyDescent="0.25"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2:26" ht="12.75" customHeight="1" x14ac:dyDescent="0.25"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2:26" ht="12.75" customHeight="1" x14ac:dyDescent="0.25"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2:26" ht="12.75" customHeight="1" x14ac:dyDescent="0.25"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2:26" ht="12.75" customHeight="1" x14ac:dyDescent="0.25"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2:26" ht="12.75" customHeight="1" x14ac:dyDescent="0.25"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2:26" ht="12.75" customHeight="1" x14ac:dyDescent="0.25"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2:26" ht="12.75" customHeight="1" x14ac:dyDescent="0.25"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2:26" ht="12.75" customHeight="1" x14ac:dyDescent="0.25"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2:26" ht="12.75" customHeight="1" x14ac:dyDescent="0.25"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2:26" ht="12.75" customHeight="1" x14ac:dyDescent="0.25"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0:26" ht="12.75" customHeight="1" x14ac:dyDescent="0.25"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0:26" ht="12.75" customHeight="1" x14ac:dyDescent="0.25"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0:26" ht="12.75" customHeight="1" x14ac:dyDescent="0.25"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0:26" ht="12.75" customHeight="1" x14ac:dyDescent="0.25"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0:26" ht="12.75" customHeight="1" x14ac:dyDescent="0.25"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0:26" ht="12.75" customHeight="1" x14ac:dyDescent="0.25"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0:26" ht="12.75" customHeight="1" x14ac:dyDescent="0.25"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0:26" ht="12.75" customHeight="1" x14ac:dyDescent="0.25"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0:26" ht="12.75" customHeight="1" x14ac:dyDescent="0.25"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0:26" ht="12.75" customHeight="1" x14ac:dyDescent="0.25"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0:26" ht="12.75" customHeight="1" x14ac:dyDescent="0.25"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0:26" ht="12.75" customHeight="1" x14ac:dyDescent="0.25"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0:26" ht="12.75" customHeight="1" x14ac:dyDescent="0.25"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0:26" ht="12.75" customHeight="1" x14ac:dyDescent="0.25"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0:26" ht="12.75" customHeight="1" x14ac:dyDescent="0.25"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</sheetData>
  <sortState xmlns:xlrd2="http://schemas.microsoft.com/office/spreadsheetml/2017/richdata2" ref="A3:H16">
    <sortCondition ref="H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8"/>
  <sheetViews>
    <sheetView zoomScale="90" zoomScaleNormal="90" workbookViewId="0">
      <selection activeCell="O20" sqref="O20"/>
    </sheetView>
  </sheetViews>
  <sheetFormatPr defaultRowHeight="12.75" x14ac:dyDescent="0.2"/>
  <cols>
    <col min="2" max="2" width="9" bestFit="1" customWidth="1"/>
    <col min="3" max="3" width="14.85546875" bestFit="1" customWidth="1"/>
    <col min="4" max="4" width="16.28515625" bestFit="1" customWidth="1"/>
    <col min="5" max="5" width="6.28515625" customWidth="1"/>
    <col min="6" max="6" width="10.42578125" bestFit="1" customWidth="1"/>
    <col min="8" max="8" width="3.140625" customWidth="1"/>
    <col min="9" max="9" width="15.28515625" bestFit="1" customWidth="1"/>
    <col min="10" max="10" width="8.7109375" bestFit="1" customWidth="1"/>
    <col min="11" max="11" width="10.85546875" bestFit="1" customWidth="1"/>
    <col min="12" max="12" width="9.140625" bestFit="1" customWidth="1"/>
    <col min="13" max="22" width="5.5703125" customWidth="1"/>
  </cols>
  <sheetData>
    <row r="1" spans="1:28" ht="15.75" customHeight="1" thickBot="1" x14ac:dyDescent="0.3">
      <c r="A1" s="160" t="s">
        <v>92</v>
      </c>
      <c r="B1" s="152" t="s">
        <v>61</v>
      </c>
      <c r="C1" s="152" t="s">
        <v>0</v>
      </c>
      <c r="D1" s="152" t="s">
        <v>3</v>
      </c>
      <c r="E1" s="152" t="s">
        <v>27</v>
      </c>
      <c r="F1" s="153" t="s">
        <v>73</v>
      </c>
      <c r="H1" s="53"/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8" ht="15" customHeight="1" x14ac:dyDescent="0.25">
      <c r="A2" s="186" t="s">
        <v>87</v>
      </c>
      <c r="B2" s="151"/>
      <c r="C2" s="157" t="s">
        <v>41</v>
      </c>
      <c r="D2" s="41"/>
      <c r="E2" s="41"/>
      <c r="F2" s="162"/>
      <c r="H2" s="53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8" ht="15" customHeight="1" x14ac:dyDescent="0.25">
      <c r="A3" s="186"/>
      <c r="B3" s="151"/>
      <c r="C3" s="157"/>
      <c r="D3" s="41"/>
      <c r="E3" s="41"/>
      <c r="F3" s="162"/>
      <c r="H3" s="53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8" ht="13.5" customHeight="1" x14ac:dyDescent="0.25">
      <c r="A4" s="161"/>
      <c r="B4" s="12">
        <v>4</v>
      </c>
      <c r="C4" s="5" t="s">
        <v>19</v>
      </c>
      <c r="D4" s="5" t="s">
        <v>20</v>
      </c>
      <c r="E4" s="52">
        <v>7.58</v>
      </c>
      <c r="F4" s="154" t="str">
        <f>RANK(E4,$E$4:$E$7,1)&amp;"."</f>
        <v>1.</v>
      </c>
      <c r="H4" s="53"/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8" ht="13.5" customHeight="1" x14ac:dyDescent="0.25">
      <c r="A5" s="161"/>
      <c r="B5" s="12">
        <v>1</v>
      </c>
      <c r="C5" s="10" t="s">
        <v>16</v>
      </c>
      <c r="D5" s="5" t="s">
        <v>6</v>
      </c>
      <c r="E5" s="52">
        <v>8.91</v>
      </c>
      <c r="F5" s="154" t="str">
        <f>RANK(E5,$E$4:$E$7,1)&amp;"."</f>
        <v>2.</v>
      </c>
      <c r="H5" s="53"/>
      <c r="I5" s="88" t="s">
        <v>16</v>
      </c>
      <c r="J5" s="142">
        <f t="shared" ref="J5" si="0">COUNT(N5,P5,R5,T5,V5)</f>
        <v>2</v>
      </c>
      <c r="K5" s="139">
        <f t="shared" ref="K5" si="1">RANK(L5,$L$5:$L$8,0)</f>
        <v>1</v>
      </c>
      <c r="L5" s="59">
        <f t="shared" ref="L5" si="2">SUM(N5,P5,R5,T5,V5)</f>
        <v>40</v>
      </c>
      <c r="M5" s="60" t="str">
        <f>VLOOKUP(I5,$C$4:$F$7,4,FALSE)</f>
        <v>2.</v>
      </c>
      <c r="N5" s="60">
        <f>VLOOKUP(M5,segéd!$B$2:$C$16,2,FALSE)</f>
        <v>20</v>
      </c>
      <c r="O5" s="61" t="str">
        <f>VLOOKUP(I5,$C$14:$F$16,4,FALSE)</f>
        <v>2.</v>
      </c>
      <c r="P5" s="62">
        <f>VLOOKUP(O5,segéd!$B$2:$C$17,2,FALSE)</f>
        <v>20</v>
      </c>
      <c r="Q5" s="122"/>
      <c r="R5" s="123"/>
      <c r="S5" s="124"/>
      <c r="T5" s="125"/>
      <c r="U5" s="123"/>
      <c r="V5" s="126"/>
    </row>
    <row r="6" spans="1:28" ht="15.75" customHeight="1" x14ac:dyDescent="0.25">
      <c r="A6" s="161"/>
      <c r="B6" s="12">
        <v>2</v>
      </c>
      <c r="C6" s="10" t="s">
        <v>63</v>
      </c>
      <c r="D6" s="5" t="s">
        <v>45</v>
      </c>
      <c r="E6" s="52">
        <v>8.92</v>
      </c>
      <c r="F6" s="154" t="str">
        <f>RANK(E6,$E$4:$E$7,1)&amp;"."</f>
        <v>3.</v>
      </c>
      <c r="H6" s="53"/>
      <c r="I6" s="89" t="s">
        <v>63</v>
      </c>
      <c r="J6" s="142">
        <f t="shared" ref="J6:J8" si="3">COUNT(N6,P6,R6,T6,V6)</f>
        <v>2</v>
      </c>
      <c r="K6" s="140">
        <f t="shared" ref="K6:K8" si="4">RANK(L6,$L$5:$L$8,0)</f>
        <v>1</v>
      </c>
      <c r="L6" s="69">
        <f t="shared" ref="L6:L8" si="5">SUM(N6,P6,R6,T6,V6)</f>
        <v>40</v>
      </c>
      <c r="M6" s="70" t="str">
        <f>VLOOKUP(I6,$C$4:$F$7,4,FALSE)</f>
        <v>3.</v>
      </c>
      <c r="N6" s="70">
        <f>VLOOKUP(M6,segéd!$B$2:$C$16,2,FALSE)</f>
        <v>15</v>
      </c>
      <c r="O6" s="71" t="str">
        <f>VLOOKUP(I6,$C$14:$F$16,4,FALSE)</f>
        <v>1.</v>
      </c>
      <c r="P6" s="62">
        <f>VLOOKUP(O6,segéd!$B$2:$C$17,2,FALSE)</f>
        <v>25</v>
      </c>
      <c r="Q6" s="127"/>
      <c r="R6" s="128"/>
      <c r="S6" s="129"/>
      <c r="T6" s="130"/>
      <c r="U6" s="128"/>
      <c r="V6" s="131"/>
    </row>
    <row r="7" spans="1:28" ht="15" customHeight="1" x14ac:dyDescent="0.25">
      <c r="A7" s="161"/>
      <c r="B7" s="12">
        <v>3</v>
      </c>
      <c r="C7" s="10" t="s">
        <v>74</v>
      </c>
      <c r="D7" s="5" t="s">
        <v>52</v>
      </c>
      <c r="E7" s="52">
        <v>10</v>
      </c>
      <c r="F7" s="154" t="str">
        <f>RANK(E7,$E$4:$E$7,1)&amp;"."</f>
        <v>4.</v>
      </c>
      <c r="H7" s="53"/>
      <c r="I7" s="89" t="s">
        <v>74</v>
      </c>
      <c r="J7" s="142">
        <f t="shared" si="3"/>
        <v>2</v>
      </c>
      <c r="K7" s="140">
        <f t="shared" si="4"/>
        <v>3</v>
      </c>
      <c r="L7" s="69">
        <f t="shared" si="5"/>
        <v>27</v>
      </c>
      <c r="M7" s="70" t="str">
        <f>VLOOKUP(I7,$C$4:$F$7,4,FALSE)</f>
        <v>4.</v>
      </c>
      <c r="N7" s="70">
        <f>VLOOKUP(M7,segéd!$B$2:$C$16,2,FALSE)</f>
        <v>12</v>
      </c>
      <c r="O7" s="71" t="str">
        <f>VLOOKUP(I7,$C$14:$F$16,4,FALSE)</f>
        <v>3.</v>
      </c>
      <c r="P7" s="62">
        <f>VLOOKUP(O7,segéd!$B$2:$C$17,2,FALSE)</f>
        <v>15</v>
      </c>
      <c r="Q7" s="127"/>
      <c r="R7" s="128"/>
      <c r="S7" s="129"/>
      <c r="T7" s="130"/>
      <c r="U7" s="128"/>
      <c r="V7" s="131"/>
    </row>
    <row r="8" spans="1:28" ht="15" customHeight="1" x14ac:dyDescent="0.25">
      <c r="A8" s="161"/>
      <c r="B8" s="12"/>
      <c r="C8" s="5"/>
      <c r="D8" s="5"/>
      <c r="E8" s="52"/>
      <c r="F8" s="154"/>
      <c r="H8" s="53"/>
      <c r="I8" s="90" t="s">
        <v>19</v>
      </c>
      <c r="J8" s="142">
        <f t="shared" si="3"/>
        <v>1</v>
      </c>
      <c r="K8" s="140">
        <f t="shared" si="4"/>
        <v>4</v>
      </c>
      <c r="L8" s="69">
        <f t="shared" si="5"/>
        <v>25</v>
      </c>
      <c r="M8" s="70" t="str">
        <f>VLOOKUP(I8,$C$4:$F$7,4,FALSE)</f>
        <v>1.</v>
      </c>
      <c r="N8" s="70">
        <f>VLOOKUP(M8,segéd!$B$2:$C$16,2,FALSE)</f>
        <v>25</v>
      </c>
      <c r="O8" s="71" t="s">
        <v>119</v>
      </c>
      <c r="P8" s="62" t="s">
        <v>119</v>
      </c>
      <c r="Q8" s="127"/>
      <c r="R8" s="128"/>
      <c r="S8" s="129"/>
      <c r="T8" s="130"/>
      <c r="U8" s="128"/>
      <c r="V8" s="131"/>
    </row>
    <row r="9" spans="1:28" ht="15.75" customHeight="1" x14ac:dyDescent="0.25">
      <c r="A9" s="161"/>
      <c r="B9" s="45"/>
      <c r="C9" s="159" t="s">
        <v>42</v>
      </c>
      <c r="D9" s="41"/>
      <c r="E9" s="188"/>
      <c r="F9" s="163"/>
      <c r="H9" s="53"/>
      <c r="I9" s="90"/>
      <c r="J9" s="142"/>
      <c r="K9" s="140"/>
      <c r="L9" s="69"/>
      <c r="M9" s="70"/>
      <c r="N9" s="70"/>
      <c r="O9" s="71"/>
      <c r="P9" s="62"/>
      <c r="Q9" s="127"/>
      <c r="R9" s="128"/>
      <c r="S9" s="129"/>
      <c r="T9" s="130"/>
      <c r="U9" s="128"/>
      <c r="V9" s="131"/>
    </row>
    <row r="10" spans="1:28" ht="12.75" customHeight="1" x14ac:dyDescent="0.25">
      <c r="A10" s="164"/>
      <c r="B10" s="12">
        <v>5</v>
      </c>
      <c r="C10" s="5" t="s">
        <v>59</v>
      </c>
      <c r="D10" s="5" t="s">
        <v>52</v>
      </c>
      <c r="E10" s="52">
        <v>8.9</v>
      </c>
      <c r="F10" s="154" t="s">
        <v>76</v>
      </c>
      <c r="H10" s="53"/>
      <c r="I10" s="90"/>
      <c r="J10" s="142"/>
      <c r="K10" s="140"/>
      <c r="L10" s="69"/>
      <c r="M10" s="70"/>
      <c r="N10" s="70"/>
      <c r="O10" s="71"/>
      <c r="P10" s="62"/>
      <c r="Q10" s="127"/>
      <c r="R10" s="128"/>
      <c r="S10" s="129"/>
      <c r="T10" s="130"/>
      <c r="U10" s="128"/>
      <c r="V10" s="131"/>
    </row>
    <row r="11" spans="1:28" ht="12.75" customHeight="1" thickBot="1" x14ac:dyDescent="0.3">
      <c r="A11" s="165"/>
      <c r="B11" s="166"/>
      <c r="C11" s="155"/>
      <c r="D11" s="155"/>
      <c r="E11" s="189"/>
      <c r="F11" s="156"/>
      <c r="H11" s="53"/>
      <c r="I11" s="90"/>
      <c r="J11" s="142"/>
      <c r="K11" s="140"/>
      <c r="L11" s="69"/>
      <c r="M11" s="70"/>
      <c r="N11" s="70"/>
      <c r="O11" s="71"/>
      <c r="P11" s="62"/>
      <c r="Q11" s="127"/>
      <c r="R11" s="128"/>
      <c r="S11" s="129"/>
      <c r="T11" s="130"/>
      <c r="U11" s="128"/>
      <c r="V11" s="131"/>
    </row>
    <row r="12" spans="1:28" ht="12.75" customHeight="1" x14ac:dyDescent="0.25">
      <c r="A12" s="187" t="s">
        <v>88</v>
      </c>
      <c r="B12" s="168"/>
      <c r="C12" s="169" t="s">
        <v>41</v>
      </c>
      <c r="D12" s="170"/>
      <c r="E12" s="190"/>
      <c r="F12" s="171"/>
      <c r="H12" s="53"/>
      <c r="I12" s="90"/>
      <c r="J12" s="142"/>
      <c r="K12" s="140"/>
      <c r="L12" s="69"/>
      <c r="M12" s="70"/>
      <c r="N12" s="70"/>
      <c r="O12" s="71"/>
      <c r="P12" s="62"/>
      <c r="Q12" s="127"/>
      <c r="R12" s="128"/>
      <c r="S12" s="129"/>
      <c r="T12" s="130"/>
      <c r="U12" s="128"/>
      <c r="V12" s="131"/>
      <c r="X12" s="12"/>
      <c r="Y12" s="147"/>
      <c r="Z12" s="12"/>
      <c r="AA12" s="52"/>
      <c r="AB12" s="228"/>
    </row>
    <row r="13" spans="1:28" ht="12.75" customHeight="1" x14ac:dyDescent="0.25">
      <c r="A13" s="186"/>
      <c r="B13" s="151"/>
      <c r="C13" s="40"/>
      <c r="D13" s="41"/>
      <c r="E13" s="191"/>
      <c r="F13" s="162"/>
      <c r="H13" s="53"/>
      <c r="I13" s="90"/>
      <c r="J13" s="142"/>
      <c r="K13" s="140"/>
      <c r="L13" s="69"/>
      <c r="M13" s="70"/>
      <c r="N13" s="70"/>
      <c r="O13" s="71"/>
      <c r="P13" s="62"/>
      <c r="Q13" s="127"/>
      <c r="R13" s="128"/>
      <c r="S13" s="129"/>
      <c r="T13" s="130"/>
      <c r="U13" s="128"/>
      <c r="V13" s="131"/>
    </row>
    <row r="14" spans="1:28" ht="12.75" customHeight="1" x14ac:dyDescent="0.25">
      <c r="A14" s="164"/>
      <c r="B14" s="12">
        <f>VLOOKUP(C14,nevezések!$A$1:$I$116,6,FALSE)</f>
        <v>5</v>
      </c>
      <c r="C14" s="147" t="s">
        <v>63</v>
      </c>
      <c r="D14" s="12" t="str">
        <f>VLOOKUP(C14,nevezések!$A$4:$I$116,4,FALSE)</f>
        <v>Vasas Pasarét</v>
      </c>
      <c r="E14" s="52">
        <v>11.91</v>
      </c>
      <c r="F14" s="154" t="str">
        <f>RANK(E14,$E$14:$E$16,1)&amp;"."</f>
        <v>1.</v>
      </c>
      <c r="H14" s="53"/>
      <c r="I14" s="90"/>
      <c r="J14" s="142"/>
      <c r="K14" s="140"/>
      <c r="L14" s="69"/>
      <c r="M14" s="70"/>
      <c r="N14" s="70"/>
      <c r="O14" s="71"/>
      <c r="P14" s="62"/>
      <c r="Q14" s="127"/>
      <c r="R14" s="128"/>
      <c r="S14" s="129"/>
      <c r="T14" s="130"/>
      <c r="U14" s="128"/>
      <c r="V14" s="131"/>
    </row>
    <row r="15" spans="1:28" ht="12.75" customHeight="1" x14ac:dyDescent="0.25">
      <c r="A15" s="164"/>
      <c r="B15" s="12">
        <f>VLOOKUP(C15,nevezések!$A$1:$I$116,6,FALSE)</f>
        <v>1</v>
      </c>
      <c r="C15" s="224" t="s">
        <v>16</v>
      </c>
      <c r="D15" s="12" t="str">
        <f>VLOOKUP(C15,nevezések!$A$4:$I$116,4,FALSE)</f>
        <v>4seasons Síiskola</v>
      </c>
      <c r="E15" s="52">
        <v>12.72</v>
      </c>
      <c r="F15" s="154" t="str">
        <f>RANK(E15,$E$14:$E$16,1)&amp;"."</f>
        <v>2.</v>
      </c>
      <c r="H15" s="53"/>
      <c r="I15" s="91"/>
      <c r="J15" s="142"/>
      <c r="K15" s="141"/>
      <c r="L15" s="92"/>
      <c r="M15" s="93"/>
      <c r="N15" s="93"/>
      <c r="O15" s="94"/>
      <c r="P15" s="62"/>
      <c r="Q15" s="132"/>
      <c r="R15" s="133"/>
      <c r="S15" s="134"/>
      <c r="T15" s="135"/>
      <c r="U15" s="133"/>
      <c r="V15" s="136"/>
    </row>
    <row r="16" spans="1:28" ht="12.75" customHeight="1" x14ac:dyDescent="0.25">
      <c r="A16" s="164"/>
      <c r="B16" s="12">
        <f>VLOOKUP(C16,nevezések!$A$1:$I$116,6,FALSE)</f>
        <v>2</v>
      </c>
      <c r="C16" s="147" t="s">
        <v>74</v>
      </c>
      <c r="D16" s="12" t="str">
        <f>VLOOKUP(C16,nevezések!$A$4:$I$116,4,FALSE)</f>
        <v>SKID Síiskola</v>
      </c>
      <c r="E16" s="52">
        <v>13.84</v>
      </c>
      <c r="F16" s="154" t="str">
        <f>RANK(E16,$E$14:$E$16,1)&amp;"."</f>
        <v>3.</v>
      </c>
      <c r="H16" s="53"/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4"/>
      <c r="B17" s="12"/>
      <c r="C17" s="5"/>
      <c r="D17" s="12"/>
      <c r="E17" s="52"/>
      <c r="F17" s="154"/>
      <c r="H17" s="53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45"/>
      <c r="C18" s="46" t="s">
        <v>42</v>
      </c>
      <c r="D18" s="45"/>
      <c r="E18" s="42"/>
      <c r="F18" s="174"/>
      <c r="H18" s="53"/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45"/>
      <c r="C19" s="46"/>
      <c r="D19" s="45"/>
      <c r="E19" s="42"/>
      <c r="F19" s="174"/>
      <c r="H19" s="53"/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2.75" customHeight="1" x14ac:dyDescent="0.25">
      <c r="A20" s="164"/>
      <c r="B20" s="12">
        <f>VLOOKUP(C20,nevezések!$A$1:$I$116,6,FALSE)</f>
        <v>4</v>
      </c>
      <c r="C20" s="147" t="s">
        <v>129</v>
      </c>
      <c r="D20" s="12" t="str">
        <f>VLOOKUP(C20,nevezések!$A$4:$I$116,4,FALSE)</f>
        <v>SKID Síiskola</v>
      </c>
      <c r="E20" s="5">
        <v>11.35</v>
      </c>
      <c r="F20" s="154" t="str">
        <f>RANK(E20,$E$20:$E$21,1)&amp;"."</f>
        <v>1.</v>
      </c>
      <c r="H20" s="53"/>
      <c r="I20" s="58" t="s">
        <v>59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45</v>
      </c>
      <c r="M20" s="60" t="str">
        <f>VLOOKUP(I20,$C$10:$F$10,4,FALSE)</f>
        <v>1.</v>
      </c>
      <c r="N20" s="60">
        <f>VLOOKUP(M20,segéd!$B$2:$C$16,2,FALSE)</f>
        <v>25</v>
      </c>
      <c r="O20" s="61" t="str">
        <f>VLOOKUP(I20,$C$20:$F$21,4,FALSE)</f>
        <v>2.</v>
      </c>
      <c r="P20" s="62">
        <f>VLOOKUP(O20,segéd!$B$2:$C$17,2,FALSE)</f>
        <v>20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12">
        <f>VLOOKUP(C21,nevezések!$A$1:$I$116,6,FALSE)</f>
        <v>3</v>
      </c>
      <c r="C21" s="147" t="s">
        <v>59</v>
      </c>
      <c r="D21" s="12" t="str">
        <f>VLOOKUP(C21,nevezések!$A$4:$I$116,4,FALSE)</f>
        <v>SKID Síiskola</v>
      </c>
      <c r="E21" s="52">
        <v>13</v>
      </c>
      <c r="F21" s="154" t="str">
        <f>RANK(E21,$E$20:$E$21,1)&amp;"."</f>
        <v>2.</v>
      </c>
      <c r="G21" s="2"/>
      <c r="H21" s="53"/>
      <c r="I21" s="68" t="s">
        <v>129</v>
      </c>
      <c r="J21" s="144">
        <f t="shared" ref="J21" si="6">COUNT(N21,P21,R21,T21,V21)</f>
        <v>1</v>
      </c>
      <c r="K21" s="140">
        <f t="shared" ref="K21" si="7">RANK(L21,$L$20:$L$30,0)</f>
        <v>2</v>
      </c>
      <c r="L21" s="69">
        <f t="shared" ref="L21" si="8">SUM(N21,P21,R21,T21,V21)</f>
        <v>25</v>
      </c>
      <c r="M21" s="70" t="s">
        <v>119</v>
      </c>
      <c r="N21" s="70" t="s">
        <v>119</v>
      </c>
      <c r="O21" s="71" t="str">
        <f>VLOOKUP(I21,$C$20:$F$21,4,FALSE)</f>
        <v>1.</v>
      </c>
      <c r="P21" s="62">
        <f>VLOOKUP(O21,segéd!$B$2:$C$17,2,FALSE)</f>
        <v>25</v>
      </c>
      <c r="Q21" s="72"/>
      <c r="R21" s="73"/>
      <c r="S21" s="74"/>
      <c r="T21" s="75"/>
      <c r="U21" s="73"/>
      <c r="V21" s="76"/>
    </row>
    <row r="22" spans="1:22" ht="12.75" customHeight="1" thickBot="1" x14ac:dyDescent="0.3">
      <c r="A22" s="165"/>
      <c r="B22" s="172"/>
      <c r="C22" s="172"/>
      <c r="D22" s="172"/>
      <c r="E22" s="172"/>
      <c r="F22" s="175"/>
      <c r="G22" s="2"/>
      <c r="H22" s="53"/>
      <c r="I22" s="68"/>
      <c r="J22" s="144"/>
      <c r="K22" s="140"/>
      <c r="L22" s="69"/>
      <c r="M22" s="70"/>
      <c r="N22" s="70"/>
      <c r="O22" s="71"/>
      <c r="P22" s="62"/>
      <c r="Q22" s="72"/>
      <c r="R22" s="73"/>
      <c r="S22" s="74"/>
      <c r="T22" s="75"/>
      <c r="U22" s="73"/>
      <c r="V22" s="76"/>
    </row>
    <row r="23" spans="1:22" ht="12.75" customHeight="1" x14ac:dyDescent="0.25">
      <c r="A23" s="230"/>
      <c r="G23" s="2"/>
      <c r="H23" s="53"/>
      <c r="I23" s="68"/>
      <c r="J23" s="144"/>
      <c r="K23" s="140"/>
      <c r="L23" s="69"/>
      <c r="M23" s="70"/>
      <c r="N23" s="70"/>
      <c r="O23" s="71"/>
      <c r="P23" s="62"/>
      <c r="Q23" s="72"/>
      <c r="R23" s="73"/>
      <c r="S23" s="74"/>
      <c r="T23" s="75"/>
      <c r="U23" s="73"/>
      <c r="V23" s="76"/>
    </row>
    <row r="24" spans="1:22" ht="12.75" customHeight="1" x14ac:dyDescent="0.25">
      <c r="A24" s="230"/>
      <c r="H24" s="53"/>
      <c r="I24" s="68"/>
      <c r="J24" s="144"/>
      <c r="K24" s="140"/>
      <c r="L24" s="69"/>
      <c r="M24" s="70"/>
      <c r="N24" s="70"/>
      <c r="O24" s="71"/>
      <c r="P24" s="62"/>
      <c r="Q24" s="72"/>
      <c r="R24" s="73"/>
      <c r="S24" s="74"/>
      <c r="T24" s="75"/>
      <c r="U24" s="73"/>
      <c r="V24" s="76"/>
    </row>
    <row r="25" spans="1:22" ht="15.75" x14ac:dyDescent="0.25">
      <c r="A25" s="230"/>
      <c r="B25" s="147"/>
      <c r="C25" s="147"/>
      <c r="D25" s="147"/>
      <c r="E25" s="13"/>
      <c r="F25" s="148"/>
      <c r="I25" s="68"/>
      <c r="J25" s="144"/>
      <c r="K25" s="140"/>
      <c r="L25" s="69"/>
      <c r="M25" s="70"/>
      <c r="N25" s="70"/>
      <c r="O25" s="71"/>
      <c r="P25" s="62"/>
      <c r="Q25" s="72"/>
      <c r="R25" s="73"/>
      <c r="S25" s="74"/>
      <c r="T25" s="75"/>
      <c r="U25" s="73"/>
      <c r="V25" s="76"/>
    </row>
    <row r="26" spans="1:22" ht="12.75" customHeight="1" x14ac:dyDescent="0.25">
      <c r="A26" s="230"/>
      <c r="I26" s="68"/>
      <c r="J26" s="144"/>
      <c r="K26" s="140"/>
      <c r="L26" s="69"/>
      <c r="M26" s="70"/>
      <c r="N26" s="70"/>
      <c r="O26" s="71"/>
      <c r="P26" s="62"/>
      <c r="Q26" s="72"/>
      <c r="R26" s="73"/>
      <c r="S26" s="74"/>
      <c r="T26" s="75"/>
      <c r="U26" s="73"/>
      <c r="V26" s="76"/>
    </row>
    <row r="27" spans="1:22" ht="12.75" customHeight="1" x14ac:dyDescent="0.25">
      <c r="A27" s="230"/>
      <c r="I27" s="68"/>
      <c r="J27" s="144"/>
      <c r="K27" s="140"/>
      <c r="L27" s="69"/>
      <c r="M27" s="70"/>
      <c r="N27" s="70"/>
      <c r="O27" s="71"/>
      <c r="P27" s="62"/>
      <c r="Q27" s="72"/>
      <c r="R27" s="73"/>
      <c r="S27" s="74"/>
      <c r="T27" s="75"/>
      <c r="U27" s="73"/>
      <c r="V27" s="76"/>
    </row>
    <row r="28" spans="1:22" ht="12.75" customHeight="1" x14ac:dyDescent="0.25">
      <c r="A28" s="230"/>
      <c r="I28" s="77"/>
      <c r="J28" s="144"/>
      <c r="K28" s="140"/>
      <c r="L28" s="69"/>
      <c r="M28" s="70"/>
      <c r="N28" s="70"/>
      <c r="O28" s="7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230"/>
      <c r="I29" s="77"/>
      <c r="J29" s="144"/>
      <c r="K29" s="140"/>
      <c r="L29" s="69"/>
      <c r="M29" s="70"/>
      <c r="N29" s="70"/>
      <c r="O29" s="7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230"/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2.75" customHeight="1" x14ac:dyDescent="0.2">
      <c r="A31" s="230"/>
    </row>
    <row r="32" spans="1:22" ht="12.75" customHeight="1" x14ac:dyDescent="0.2">
      <c r="A32" s="230"/>
    </row>
    <row r="33" spans="1:1" ht="12.75" customHeight="1" x14ac:dyDescent="0.2">
      <c r="A33" s="230"/>
    </row>
    <row r="34" spans="1:1" ht="12.75" customHeight="1" x14ac:dyDescent="0.2">
      <c r="A34" s="230"/>
    </row>
    <row r="35" spans="1:1" ht="12.75" customHeight="1" x14ac:dyDescent="0.2">
      <c r="A35" s="230"/>
    </row>
    <row r="36" spans="1:1" ht="12.75" customHeight="1" x14ac:dyDescent="0.2">
      <c r="A36" s="230"/>
    </row>
    <row r="37" spans="1:1" ht="12.75" customHeight="1" x14ac:dyDescent="0.2">
      <c r="A37" s="230"/>
    </row>
    <row r="38" spans="1:1" ht="12.75" customHeight="1" x14ac:dyDescent="0.2">
      <c r="A38" s="230"/>
    </row>
    <row r="39" spans="1:1" ht="12.75" customHeight="1" x14ac:dyDescent="0.2">
      <c r="A39" s="230"/>
    </row>
    <row r="40" spans="1:1" ht="12.75" customHeight="1" x14ac:dyDescent="0.2">
      <c r="A40" s="230"/>
    </row>
    <row r="41" spans="1:1" ht="15" x14ac:dyDescent="0.2">
      <c r="A41" s="230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</sheetData>
  <sortState xmlns:xlrd2="http://schemas.microsoft.com/office/spreadsheetml/2017/richdata2" ref="B21:F21">
    <sortCondition ref="F20"/>
  </sortState>
  <mergeCells count="11">
    <mergeCell ref="M17:N17"/>
    <mergeCell ref="O17:P17"/>
    <mergeCell ref="Q17:R17"/>
    <mergeCell ref="S17:T17"/>
    <mergeCell ref="U17:V17"/>
    <mergeCell ref="M2:N2"/>
    <mergeCell ref="O2:P2"/>
    <mergeCell ref="I1:V1"/>
    <mergeCell ref="Q2:R2"/>
    <mergeCell ref="S2:T2"/>
    <mergeCell ref="U2:V2"/>
  </mergeCells>
  <phoneticPr fontId="0" type="noConversion"/>
  <conditionalFormatting sqref="O5 M5 Q5 S5 U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3" priority="6" rank="3"/>
    <cfRule type="top10" dxfId="12" priority="7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94187D3-1C5B-45A2-9E73-C65B723C9C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8C7E0608-6283-4AD5-A8E3-2B7F3AF0E29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9"/>
  <sheetViews>
    <sheetView topLeftCell="A2" zoomScale="90" zoomScaleNormal="90" workbookViewId="0">
      <selection activeCell="G25" sqref="G25"/>
    </sheetView>
  </sheetViews>
  <sheetFormatPr defaultRowHeight="12.75" x14ac:dyDescent="0.2"/>
  <cols>
    <col min="2" max="2" width="9" bestFit="1" customWidth="1"/>
    <col min="3" max="3" width="21.42578125" bestFit="1" customWidth="1"/>
    <col min="4" max="4" width="16.85546875" bestFit="1" customWidth="1"/>
    <col min="5" max="5" width="7" bestFit="1" customWidth="1"/>
    <col min="6" max="6" width="10.28515625" bestFit="1" customWidth="1"/>
    <col min="7" max="7" width="5" customWidth="1"/>
    <col min="8" max="8" width="4.42578125" customWidth="1"/>
    <col min="9" max="9" width="22.28515625" bestFit="1" customWidth="1"/>
    <col min="10" max="10" width="8.7109375" bestFit="1" customWidth="1"/>
    <col min="11" max="11" width="6.5703125" customWidth="1"/>
    <col min="12" max="12" width="5.85546875" customWidth="1"/>
    <col min="13" max="13" width="5.42578125" customWidth="1"/>
    <col min="14" max="14" width="5.140625" customWidth="1"/>
    <col min="15" max="22" width="6" customWidth="1"/>
  </cols>
  <sheetData>
    <row r="1" spans="1:22" ht="16.5" thickBot="1" x14ac:dyDescent="0.3">
      <c r="A1" s="160" t="s">
        <v>92</v>
      </c>
      <c r="B1" s="137" t="s">
        <v>94</v>
      </c>
      <c r="C1" s="137" t="s">
        <v>0</v>
      </c>
      <c r="D1" s="137" t="s">
        <v>3</v>
      </c>
      <c r="E1" s="137" t="s">
        <v>27</v>
      </c>
      <c r="F1" s="176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4" t="s">
        <v>87</v>
      </c>
      <c r="B2" s="42"/>
      <c r="C2" s="40" t="s">
        <v>41</v>
      </c>
      <c r="D2" s="41"/>
      <c r="E2" s="41"/>
      <c r="F2" s="174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ht="15" customHeight="1" x14ac:dyDescent="0.25">
      <c r="A3" s="164"/>
      <c r="B3" s="42"/>
      <c r="C3" s="40"/>
      <c r="D3" s="41"/>
      <c r="E3" s="41"/>
      <c r="F3" s="174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2.75" customHeight="1" x14ac:dyDescent="0.25">
      <c r="A4" s="164"/>
      <c r="B4" s="5">
        <v>6</v>
      </c>
      <c r="C4" s="5" t="s">
        <v>33</v>
      </c>
      <c r="D4" s="5" t="s">
        <v>32</v>
      </c>
      <c r="E4" s="52">
        <v>8.5399999999999991</v>
      </c>
      <c r="F4" s="177" t="str">
        <f>RANK(E4,$E$4:$E$5,1)&amp;"."</f>
        <v>1.</v>
      </c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5.75" x14ac:dyDescent="0.25">
      <c r="A5" s="164"/>
      <c r="B5" s="5">
        <v>7</v>
      </c>
      <c r="C5" s="5" t="s">
        <v>22</v>
      </c>
      <c r="D5" s="5" t="s">
        <v>20</v>
      </c>
      <c r="E5" s="52">
        <v>8.98</v>
      </c>
      <c r="F5" s="177" t="str">
        <f>RANK(E5,$E$4:$E$5,1)&amp;"."</f>
        <v>2.</v>
      </c>
      <c r="I5" s="88" t="s">
        <v>22</v>
      </c>
      <c r="J5" s="142">
        <f t="shared" ref="J5" si="0">COUNT(N5,P5,R5,T5,V5)</f>
        <v>2</v>
      </c>
      <c r="K5" s="139">
        <f>RANK(L5,$L$5:$L$15,0)</f>
        <v>1</v>
      </c>
      <c r="L5" s="59">
        <f t="shared" ref="L5" si="1">SUM(N5,P5,R5,T5,V5)</f>
        <v>45</v>
      </c>
      <c r="M5" s="60" t="str">
        <f>VLOOKUP(I5,$C$4:$F$5,4,FALSE)</f>
        <v>2.</v>
      </c>
      <c r="N5" s="60">
        <f>VLOOKUP(M5,segéd!$B$2:$C$16,2,FALSE)</f>
        <v>20</v>
      </c>
      <c r="O5" s="61" t="str">
        <f>VLOOKUP(I5,$C$14:$F$16,4,FALSE)</f>
        <v>1.</v>
      </c>
      <c r="P5" s="62">
        <f>VLOOKUP(O5,segéd!$B$2:$C$17,2,FALSE)</f>
        <v>25</v>
      </c>
      <c r="Q5" s="122"/>
      <c r="R5" s="123"/>
      <c r="S5" s="124"/>
      <c r="T5" s="125"/>
      <c r="U5" s="123"/>
      <c r="V5" s="126"/>
    </row>
    <row r="6" spans="1:22" ht="12.75" customHeight="1" x14ac:dyDescent="0.25">
      <c r="A6" s="164"/>
      <c r="B6" s="5"/>
      <c r="C6" s="5"/>
      <c r="D6" s="5"/>
      <c r="E6" s="5"/>
      <c r="F6" s="177"/>
      <c r="I6" s="89" t="s">
        <v>33</v>
      </c>
      <c r="J6" s="142">
        <f>COUNT(N6,P6,R6,T6,V6)</f>
        <v>1</v>
      </c>
      <c r="K6" s="139">
        <f>RANK(L6,$L$5:$L$15,0)</f>
        <v>2</v>
      </c>
      <c r="L6" s="69">
        <f>SUM(N6,P6,R6,T6,V6)</f>
        <v>25</v>
      </c>
      <c r="M6" s="70" t="str">
        <f>VLOOKUP(I6,$C$4:$F$5,4,FALSE)</f>
        <v>1.</v>
      </c>
      <c r="N6" s="70">
        <f>VLOOKUP(M6,segéd!$B$2:$C$16,2,FALSE)</f>
        <v>25</v>
      </c>
      <c r="O6" s="71" t="s">
        <v>119</v>
      </c>
      <c r="P6" s="62" t="s">
        <v>119</v>
      </c>
      <c r="Q6" s="127"/>
      <c r="R6" s="128"/>
      <c r="S6" s="129"/>
      <c r="T6" s="130"/>
      <c r="U6" s="128"/>
      <c r="V6" s="131"/>
    </row>
    <row r="7" spans="1:22" ht="13.5" customHeight="1" x14ac:dyDescent="0.25">
      <c r="A7" s="164"/>
      <c r="B7" s="45"/>
      <c r="C7" s="46" t="s">
        <v>42</v>
      </c>
      <c r="D7" s="41"/>
      <c r="E7" s="158"/>
      <c r="F7" s="178"/>
      <c r="I7" s="89" t="s">
        <v>122</v>
      </c>
      <c r="J7" s="142">
        <f>COUNT(N7,P7,R7,T7,V7)</f>
        <v>1</v>
      </c>
      <c r="K7" s="139">
        <f>RANK(L7,$L$5:$L$15,0)</f>
        <v>3</v>
      </c>
      <c r="L7" s="69">
        <f>SUM(N7,P7,R7,T7,V7)</f>
        <v>20</v>
      </c>
      <c r="M7" s="70" t="s">
        <v>119</v>
      </c>
      <c r="N7" s="70" t="s">
        <v>119</v>
      </c>
      <c r="O7" s="71" t="str">
        <f>VLOOKUP(I7,$C$14:$F$16,4,FALSE)</f>
        <v>2.</v>
      </c>
      <c r="P7" s="62">
        <f>VLOOKUP(O7,segéd!$B$2:$C$17,2,FALSE)</f>
        <v>20</v>
      </c>
      <c r="Q7" s="127"/>
      <c r="R7" s="128"/>
      <c r="S7" s="129"/>
      <c r="T7" s="130"/>
      <c r="U7" s="128"/>
      <c r="V7" s="131"/>
    </row>
    <row r="8" spans="1:22" ht="15.75" x14ac:dyDescent="0.25">
      <c r="A8" s="164"/>
      <c r="B8" s="45"/>
      <c r="C8" s="46"/>
      <c r="D8" s="41"/>
      <c r="E8" s="158"/>
      <c r="F8" s="178"/>
      <c r="I8" s="90" t="s">
        <v>133</v>
      </c>
      <c r="J8" s="142">
        <f>COUNT(N8,P8,R8,T8,V8)</f>
        <v>1</v>
      </c>
      <c r="K8" s="139">
        <f>RANK(L8,$L$5:$L$15,0)</f>
        <v>4</v>
      </c>
      <c r="L8" s="69">
        <f>SUM(N8,P8,R8,T8,V8)</f>
        <v>0</v>
      </c>
      <c r="M8" s="70" t="s">
        <v>119</v>
      </c>
      <c r="N8" s="70" t="s">
        <v>119</v>
      </c>
      <c r="O8" s="71" t="str">
        <f>VLOOKUP(I8,$C$14:$F$16,4,FALSE)</f>
        <v>DNF</v>
      </c>
      <c r="P8" s="62">
        <f>VLOOKUP(O8,segéd!$B$2:$C$17,2,FALSE)</f>
        <v>0</v>
      </c>
      <c r="Q8" s="127"/>
      <c r="R8" s="128"/>
      <c r="S8" s="129"/>
      <c r="T8" s="130"/>
      <c r="U8" s="128"/>
      <c r="V8" s="131"/>
    </row>
    <row r="9" spans="1:22" ht="12.75" customHeight="1" x14ac:dyDescent="0.25">
      <c r="A9" s="164"/>
      <c r="B9" s="5">
        <v>9</v>
      </c>
      <c r="C9" s="5" t="s">
        <v>21</v>
      </c>
      <c r="D9" s="5" t="s">
        <v>20</v>
      </c>
      <c r="E9" s="52">
        <v>7.84</v>
      </c>
      <c r="F9" s="177" t="str">
        <f>RANK(E9,$E$9:$E$10,1)&amp;"."</f>
        <v>1.</v>
      </c>
      <c r="I9" s="90"/>
      <c r="J9" s="142"/>
      <c r="K9" s="139"/>
      <c r="L9" s="69"/>
      <c r="M9" s="70"/>
      <c r="N9" s="70"/>
      <c r="O9" s="71"/>
      <c r="P9" s="62"/>
      <c r="Q9" s="127"/>
      <c r="R9" s="128"/>
      <c r="S9" s="129"/>
      <c r="T9" s="130"/>
      <c r="U9" s="128"/>
      <c r="V9" s="131"/>
    </row>
    <row r="10" spans="1:22" ht="12.75" customHeight="1" x14ac:dyDescent="0.25">
      <c r="A10" s="164"/>
      <c r="B10" s="5">
        <v>8</v>
      </c>
      <c r="C10" s="179" t="s">
        <v>28</v>
      </c>
      <c r="D10" s="5" t="s">
        <v>47</v>
      </c>
      <c r="E10" s="52">
        <v>8.74</v>
      </c>
      <c r="F10" s="177" t="str">
        <f>RANK(E10,$E$9:$E$10,1)&amp;"."</f>
        <v>2.</v>
      </c>
      <c r="I10" s="90"/>
      <c r="J10" s="142"/>
      <c r="K10" s="139"/>
      <c r="L10" s="69"/>
      <c r="M10" s="70"/>
      <c r="N10" s="70"/>
      <c r="O10" s="71"/>
      <c r="P10" s="62"/>
      <c r="Q10" s="127"/>
      <c r="R10" s="128"/>
      <c r="S10" s="129"/>
      <c r="T10" s="130"/>
      <c r="U10" s="128"/>
      <c r="V10" s="131"/>
    </row>
    <row r="11" spans="1:22" ht="12.75" customHeight="1" thickBot="1" x14ac:dyDescent="0.3">
      <c r="A11" s="165"/>
      <c r="B11" s="155"/>
      <c r="C11" s="155"/>
      <c r="D11" s="155"/>
      <c r="E11" s="155"/>
      <c r="F11" s="180"/>
      <c r="I11" s="90"/>
      <c r="J11" s="142"/>
      <c r="K11" s="139"/>
      <c r="L11" s="69"/>
      <c r="M11" s="70"/>
      <c r="N11" s="70"/>
      <c r="O11" s="71"/>
      <c r="P11" s="62"/>
      <c r="Q11" s="127"/>
      <c r="R11" s="128"/>
      <c r="S11" s="129"/>
      <c r="T11" s="130"/>
      <c r="U11" s="128"/>
      <c r="V11" s="131"/>
    </row>
    <row r="12" spans="1:22" ht="12.75" customHeight="1" x14ac:dyDescent="0.25">
      <c r="A12" s="167" t="s">
        <v>88</v>
      </c>
      <c r="B12" s="181"/>
      <c r="C12" s="169" t="s">
        <v>41</v>
      </c>
      <c r="D12" s="170"/>
      <c r="E12" s="170"/>
      <c r="F12" s="182"/>
      <c r="I12" s="90"/>
      <c r="J12" s="142"/>
      <c r="K12" s="139"/>
      <c r="L12" s="69"/>
      <c r="M12" s="70"/>
      <c r="N12" s="70"/>
      <c r="O12" s="7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4"/>
      <c r="B13" s="42"/>
      <c r="C13" s="40"/>
      <c r="D13" s="41"/>
      <c r="E13" s="41"/>
      <c r="F13" s="174"/>
      <c r="I13" s="90"/>
      <c r="J13" s="142"/>
      <c r="K13" s="139"/>
      <c r="L13" s="69"/>
      <c r="M13" s="70"/>
      <c r="N13" s="70"/>
      <c r="O13" s="71"/>
      <c r="P13" s="62"/>
      <c r="Q13" s="127"/>
      <c r="R13" s="128"/>
      <c r="S13" s="129"/>
      <c r="T13" s="130"/>
      <c r="U13" s="128"/>
      <c r="V13" s="131"/>
    </row>
    <row r="14" spans="1:22" ht="12.75" customHeight="1" x14ac:dyDescent="0.25">
      <c r="A14" s="164"/>
      <c r="B14" s="12">
        <f>VLOOKUP(C14,nevezések!$A$1:$I$116,6,FALSE)</f>
        <v>8</v>
      </c>
      <c r="C14" s="147" t="s">
        <v>22</v>
      </c>
      <c r="D14" s="12" t="str">
        <f>VLOOKUP(C14,nevezések!$A$4:$I$116,4,FALSE)</f>
        <v>WaxKlub SE.</v>
      </c>
      <c r="E14" s="5">
        <v>11.84</v>
      </c>
      <c r="F14" s="154" t="str">
        <f>RANK(E14,$E$14:$E$16,1)&amp;"."</f>
        <v>1.</v>
      </c>
      <c r="I14" s="90"/>
      <c r="J14" s="142"/>
      <c r="K14" s="139"/>
      <c r="L14" s="69"/>
      <c r="M14" s="70"/>
      <c r="N14" s="70"/>
      <c r="O14" s="71"/>
      <c r="P14" s="62"/>
      <c r="Q14" s="127"/>
      <c r="R14" s="128"/>
      <c r="S14" s="129"/>
      <c r="T14" s="130"/>
      <c r="U14" s="128"/>
      <c r="V14" s="131"/>
    </row>
    <row r="15" spans="1:22" ht="15" customHeight="1" x14ac:dyDescent="0.25">
      <c r="A15" s="164"/>
      <c r="B15" s="12">
        <f>VLOOKUP(C15,nevezések!$A$1:$I$116,6,FALSE)</f>
        <v>6</v>
      </c>
      <c r="C15" s="224" t="s">
        <v>122</v>
      </c>
      <c r="D15" s="12" t="str">
        <f>VLOOKUP(C15,nevezések!$A$4:$I$116,4,FALSE)</f>
        <v>4seasons Síiskola</v>
      </c>
      <c r="E15" s="5">
        <v>12.57</v>
      </c>
      <c r="F15" s="154" t="str">
        <f>RANK(E15,$E$14:$E$16,1)&amp;"."</f>
        <v>2.</v>
      </c>
      <c r="I15" s="91"/>
      <c r="J15" s="142"/>
      <c r="K15" s="139"/>
      <c r="L15" s="92"/>
      <c r="M15" s="93"/>
      <c r="N15" s="93"/>
      <c r="O15" s="94"/>
      <c r="P15" s="62"/>
      <c r="Q15" s="132"/>
      <c r="R15" s="133"/>
      <c r="S15" s="134"/>
      <c r="T15" s="135"/>
      <c r="U15" s="133"/>
      <c r="V15" s="136"/>
    </row>
    <row r="16" spans="1:22" ht="15" customHeight="1" x14ac:dyDescent="0.25">
      <c r="A16" s="164"/>
      <c r="B16" s="12">
        <f>VLOOKUP(C16,nevezések!$A$1:$I$116,6,FALSE)</f>
        <v>9</v>
      </c>
      <c r="C16" s="147" t="s">
        <v>133</v>
      </c>
      <c r="D16" s="12" t="str">
        <f>VLOOKUP(C16,nevezések!$A$4:$I$116,4,FALSE)</f>
        <v>WaxKlub SE.</v>
      </c>
      <c r="E16" s="5" t="s">
        <v>86</v>
      </c>
      <c r="F16" s="154" t="s">
        <v>121</v>
      </c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4"/>
      <c r="B17" s="12"/>
      <c r="C17" s="5"/>
      <c r="D17" s="12"/>
      <c r="E17" s="5"/>
      <c r="F17" s="154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45"/>
      <c r="C18" s="46" t="s">
        <v>42</v>
      </c>
      <c r="D18" s="45"/>
      <c r="E18" s="42"/>
      <c r="F18" s="183"/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45"/>
      <c r="C19" s="46"/>
      <c r="D19" s="45"/>
      <c r="E19" s="42"/>
      <c r="F19" s="183"/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2.75" customHeight="1" x14ac:dyDescent="0.25">
      <c r="A20" s="164"/>
      <c r="B20" s="12">
        <f>VLOOKUP(C20,nevezések!$A$1:$I$116,6,FALSE)</f>
        <v>10</v>
      </c>
      <c r="C20" s="147" t="s">
        <v>21</v>
      </c>
      <c r="D20" s="12" t="str">
        <f>VLOOKUP(C20,nevezések!$A$4:$I$116,4,FALSE)</f>
        <v>WaxKlub SE.</v>
      </c>
      <c r="E20" s="5">
        <v>10.130000000000001</v>
      </c>
      <c r="F20" s="154" t="str">
        <f>RANK(E20,$E$20:$E$23,1)&amp;"."</f>
        <v>1.</v>
      </c>
      <c r="I20" s="58" t="s">
        <v>21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50</v>
      </c>
      <c r="M20" s="60" t="str">
        <f>VLOOKUP(I20,$C$9:$F$10,4,FALSE)</f>
        <v>1.</v>
      </c>
      <c r="N20" s="60">
        <f>VLOOKUP(M20,segéd!$B$2:$C$16,2,FALSE)</f>
        <v>25</v>
      </c>
      <c r="O20" s="61" t="str">
        <f>VLOOKUP(I20,$C$20:$F$23,4,FALSE)</f>
        <v>1.</v>
      </c>
      <c r="P20" s="62">
        <f>VLOOKUP(O20,segéd!$B$2:$C$17,2,FALSE)</f>
        <v>25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12">
        <f>VLOOKUP(C21,nevezések!$A$1:$I$116,6,FALSE)</f>
        <v>11</v>
      </c>
      <c r="C21" s="147" t="s">
        <v>134</v>
      </c>
      <c r="D21" s="12" t="str">
        <f>VLOOKUP(C21,nevezések!$A$4:$I$116,4,FALSE)</f>
        <v>WaxKlub SE.</v>
      </c>
      <c r="E21" s="5">
        <v>10.17</v>
      </c>
      <c r="F21" s="154" t="str">
        <f>RANK(E21,$E$20:$E$23,1)&amp;"."</f>
        <v>2.</v>
      </c>
      <c r="I21" s="68" t="s">
        <v>28</v>
      </c>
      <c r="J21" s="144">
        <f t="shared" ref="J21:J22" si="2">COUNT(N21,P21,R21,T21,V21)</f>
        <v>2</v>
      </c>
      <c r="K21" s="140">
        <f t="shared" ref="K21:K22" si="3">RANK(L21,$L$20:$L$30,0)</f>
        <v>2</v>
      </c>
      <c r="L21" s="69">
        <f t="shared" ref="L21:L22" si="4">SUM(N21,P21,R21,T21,V21)</f>
        <v>35</v>
      </c>
      <c r="M21" s="60" t="str">
        <f>VLOOKUP(I21,$C$9:$F$10,4,FALSE)</f>
        <v>2.</v>
      </c>
      <c r="N21" s="60">
        <f>VLOOKUP(M21,segéd!$B$2:$C$16,2,FALSE)</f>
        <v>20</v>
      </c>
      <c r="O21" s="71" t="str">
        <f>VLOOKUP(I21,$C$20:$F$23,4,FALSE)</f>
        <v>3.</v>
      </c>
      <c r="P21" s="62">
        <f>VLOOKUP(O21,segéd!$B$2:$C$17,2,FALSE)</f>
        <v>15</v>
      </c>
      <c r="Q21" s="72"/>
      <c r="R21" s="73"/>
      <c r="S21" s="74"/>
      <c r="T21" s="75"/>
      <c r="U21" s="73"/>
      <c r="V21" s="76"/>
    </row>
    <row r="22" spans="1:22" ht="12.75" customHeight="1" x14ac:dyDescent="0.25">
      <c r="A22" s="164"/>
      <c r="B22" s="12">
        <f>VLOOKUP(C22,nevezések!$A$1:$I$116,6,FALSE)</f>
        <v>7</v>
      </c>
      <c r="C22" s="232" t="s">
        <v>28</v>
      </c>
      <c r="D22" s="12" t="str">
        <f>VLOOKUP(C22,nevezések!$A$4:$I$116,4,FALSE)</f>
        <v>Viadal SE.</v>
      </c>
      <c r="E22" s="5">
        <v>10.86</v>
      </c>
      <c r="F22" s="154" t="str">
        <f>RANK(E22,$E$20:$E$23,1)&amp;"."</f>
        <v>3.</v>
      </c>
      <c r="I22" s="68" t="s">
        <v>134</v>
      </c>
      <c r="J22" s="144">
        <f t="shared" si="2"/>
        <v>1</v>
      </c>
      <c r="K22" s="140">
        <f t="shared" si="3"/>
        <v>3</v>
      </c>
      <c r="L22" s="69">
        <f t="shared" si="4"/>
        <v>20</v>
      </c>
      <c r="M22" s="70" t="s">
        <v>119</v>
      </c>
      <c r="N22" s="70" t="s">
        <v>119</v>
      </c>
      <c r="O22" s="71" t="str">
        <f>VLOOKUP(I22,$C$20:$F$23,4,FALSE)</f>
        <v>2.</v>
      </c>
      <c r="P22" s="62">
        <f>VLOOKUP(O22,segéd!$B$2:$C$17,2,FALSE)</f>
        <v>20</v>
      </c>
      <c r="Q22" s="72"/>
      <c r="R22" s="73"/>
      <c r="S22" s="74"/>
      <c r="T22" s="75"/>
      <c r="U22" s="73"/>
      <c r="V22" s="76"/>
    </row>
    <row r="23" spans="1:22" ht="12.75" customHeight="1" thickBot="1" x14ac:dyDescent="0.3">
      <c r="A23" s="173"/>
      <c r="B23" s="166"/>
      <c r="C23" s="231"/>
      <c r="D23" s="166"/>
      <c r="E23" s="155"/>
      <c r="F23" s="185"/>
      <c r="I23" s="68"/>
      <c r="J23" s="144"/>
      <c r="K23" s="140"/>
      <c r="L23" s="69"/>
      <c r="M23" s="70"/>
      <c r="N23" s="70"/>
      <c r="O23" s="71"/>
      <c r="P23" s="62"/>
      <c r="Q23" s="72"/>
      <c r="R23" s="73"/>
      <c r="S23" s="74"/>
      <c r="T23" s="75"/>
      <c r="U23" s="73"/>
      <c r="V23" s="76"/>
    </row>
    <row r="24" spans="1:22" ht="12.75" customHeight="1" x14ac:dyDescent="0.25">
      <c r="I24" s="68"/>
      <c r="J24" s="144"/>
      <c r="K24" s="140"/>
      <c r="L24" s="69"/>
      <c r="M24" s="70"/>
      <c r="N24" s="70"/>
      <c r="O24" s="71"/>
      <c r="P24" s="62"/>
      <c r="Q24" s="72"/>
      <c r="R24" s="73"/>
      <c r="S24" s="74"/>
      <c r="T24" s="75"/>
      <c r="U24" s="73"/>
      <c r="V24" s="76"/>
    </row>
    <row r="25" spans="1:22" ht="12.75" customHeight="1" x14ac:dyDescent="0.25">
      <c r="I25" s="68"/>
      <c r="J25" s="144"/>
      <c r="K25" s="140"/>
      <c r="L25" s="69"/>
      <c r="M25" s="70"/>
      <c r="N25" s="70"/>
      <c r="O25" s="71"/>
      <c r="P25" s="62"/>
      <c r="Q25" s="72"/>
      <c r="R25" s="73"/>
      <c r="S25" s="74"/>
      <c r="T25" s="75"/>
      <c r="U25" s="73"/>
      <c r="V25" s="76"/>
    </row>
    <row r="26" spans="1:22" ht="15.75" x14ac:dyDescent="0.25">
      <c r="I26" s="68"/>
      <c r="J26" s="144"/>
      <c r="K26" s="140"/>
      <c r="L26" s="69"/>
      <c r="M26" s="70"/>
      <c r="N26" s="70"/>
      <c r="O26" s="71"/>
      <c r="P26" s="62"/>
      <c r="Q26" s="72"/>
      <c r="R26" s="73"/>
      <c r="S26" s="74"/>
      <c r="T26" s="75"/>
      <c r="U26" s="73"/>
      <c r="V26" s="76"/>
    </row>
    <row r="27" spans="1:22" ht="12.75" customHeight="1" x14ac:dyDescent="0.25">
      <c r="I27" s="68"/>
      <c r="J27" s="144"/>
      <c r="K27" s="140"/>
      <c r="L27" s="69"/>
      <c r="M27" s="70"/>
      <c r="N27" s="70"/>
      <c r="O27" s="71"/>
      <c r="P27" s="62"/>
      <c r="Q27" s="72"/>
      <c r="R27" s="73"/>
      <c r="S27" s="74"/>
      <c r="T27" s="75"/>
      <c r="U27" s="73"/>
      <c r="V27" s="76"/>
    </row>
    <row r="28" spans="1:22" ht="12.75" customHeight="1" x14ac:dyDescent="0.25">
      <c r="I28" s="77"/>
      <c r="J28" s="144"/>
      <c r="K28" s="140"/>
      <c r="L28" s="69"/>
      <c r="M28" s="70"/>
      <c r="N28" s="70"/>
      <c r="O28" s="7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I29" s="77"/>
      <c r="J29" s="144"/>
      <c r="K29" s="140"/>
      <c r="L29" s="69"/>
      <c r="M29" s="70"/>
      <c r="N29" s="70"/>
      <c r="O29" s="7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2.75" customHeight="1" x14ac:dyDescent="0.2"/>
    <row r="32" spans="1:22" ht="12.75" customHeight="1" x14ac:dyDescent="0.2"/>
    <row r="33" spans="9:13" ht="12.75" customHeight="1" x14ac:dyDescent="0.2">
      <c r="I33" s="12"/>
      <c r="J33" s="147"/>
      <c r="K33" s="12"/>
      <c r="L33" s="5"/>
      <c r="M33" s="228"/>
    </row>
    <row r="34" spans="9:13" ht="12.75" customHeight="1" x14ac:dyDescent="0.2">
      <c r="I34" s="9"/>
      <c r="J34" s="9"/>
      <c r="K34" s="9"/>
      <c r="L34" s="9"/>
      <c r="M34" s="9"/>
    </row>
    <row r="35" spans="9:13" ht="12.75" customHeight="1" x14ac:dyDescent="0.2"/>
    <row r="36" spans="9:13" ht="12.75" customHeight="1" x14ac:dyDescent="0.2"/>
    <row r="37" spans="9:13" ht="12.75" customHeight="1" x14ac:dyDescent="0.2"/>
    <row r="38" spans="9:13" ht="12.75" customHeight="1" x14ac:dyDescent="0.2"/>
    <row r="39" spans="9:13" ht="13.5" customHeight="1" x14ac:dyDescent="0.2"/>
  </sheetData>
  <sortState xmlns:xlrd2="http://schemas.microsoft.com/office/spreadsheetml/2017/richdata2" ref="B21:F22">
    <sortCondition ref="F20"/>
  </sortState>
  <mergeCells count="11">
    <mergeCell ref="I1:V1"/>
    <mergeCell ref="M2:N2"/>
    <mergeCell ref="O2:P2"/>
    <mergeCell ref="Q2:R2"/>
    <mergeCell ref="S2:T2"/>
    <mergeCell ref="U2:V2"/>
    <mergeCell ref="M17:N17"/>
    <mergeCell ref="O17:P17"/>
    <mergeCell ref="Q17:R17"/>
    <mergeCell ref="S17:T17"/>
    <mergeCell ref="U17:V17"/>
  </mergeCells>
  <phoneticPr fontId="0" type="noConversion"/>
  <conditionalFormatting sqref="O5 M5 Q5 S5 U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1" priority="5" rank="3"/>
    <cfRule type="top10" dxfId="10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9ACF137-15F5-4225-99D0-D83BFC1B052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9D19972A-363D-4713-A535-39B37B6BE2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2"/>
  <sheetViews>
    <sheetView topLeftCell="A4" zoomScale="90" zoomScaleNormal="90" workbookViewId="0">
      <selection activeCell="H22" sqref="H22"/>
    </sheetView>
  </sheetViews>
  <sheetFormatPr defaultRowHeight="12.75" x14ac:dyDescent="0.2"/>
  <cols>
    <col min="2" max="2" width="9.7109375" customWidth="1"/>
    <col min="3" max="3" width="19" bestFit="1" customWidth="1"/>
    <col min="4" max="4" width="16.28515625" bestFit="1" customWidth="1"/>
    <col min="5" max="5" width="6.42578125" bestFit="1" customWidth="1"/>
    <col min="6" max="6" width="10.28515625" bestFit="1" customWidth="1"/>
    <col min="8" max="8" width="3.85546875" customWidth="1"/>
    <col min="9" max="9" width="22.28515625" bestFit="1" customWidth="1"/>
    <col min="10" max="10" width="8.7109375" bestFit="1" customWidth="1"/>
    <col min="11" max="11" width="11.28515625" bestFit="1" customWidth="1"/>
    <col min="12" max="12" width="7.42578125" customWidth="1"/>
    <col min="13" max="22" width="6.7109375" customWidth="1"/>
  </cols>
  <sheetData>
    <row r="1" spans="1:22" ht="16.5" thickBot="1" x14ac:dyDescent="0.3">
      <c r="A1" s="160" t="s">
        <v>92</v>
      </c>
      <c r="B1" s="137" t="s">
        <v>61</v>
      </c>
      <c r="C1" s="137" t="s">
        <v>0</v>
      </c>
      <c r="D1" s="137" t="s">
        <v>3</v>
      </c>
      <c r="E1" s="137" t="s">
        <v>27</v>
      </c>
      <c r="F1" s="176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4" t="s">
        <v>87</v>
      </c>
      <c r="B2" s="42"/>
      <c r="C2" s="40" t="s">
        <v>41</v>
      </c>
      <c r="D2" s="40"/>
      <c r="E2" s="40"/>
      <c r="F2" s="192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ht="12.75" customHeight="1" x14ac:dyDescent="0.25">
      <c r="A3" s="164"/>
      <c r="B3" s="42"/>
      <c r="C3" s="40"/>
      <c r="D3" s="40"/>
      <c r="E3" s="40"/>
      <c r="F3" s="192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2.75" customHeight="1" x14ac:dyDescent="0.25">
      <c r="A4" s="164"/>
      <c r="B4" s="5">
        <v>14</v>
      </c>
      <c r="C4" s="5" t="s">
        <v>24</v>
      </c>
      <c r="D4" s="5" t="s">
        <v>20</v>
      </c>
      <c r="E4" s="52">
        <v>7.66</v>
      </c>
      <c r="F4" s="154" t="s">
        <v>76</v>
      </c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2.75" customHeight="1" x14ac:dyDescent="0.25">
      <c r="A5" s="164"/>
      <c r="B5" s="5">
        <v>45</v>
      </c>
      <c r="C5" s="5" t="s">
        <v>80</v>
      </c>
      <c r="D5" s="5" t="s">
        <v>81</v>
      </c>
      <c r="E5" s="52">
        <v>7.78</v>
      </c>
      <c r="F5" s="154" t="s">
        <v>77</v>
      </c>
      <c r="I5" s="88" t="s">
        <v>9</v>
      </c>
      <c r="J5" s="142">
        <f t="shared" ref="J5" si="0">COUNT(N5,P5,R5,T5,V5)</f>
        <v>2</v>
      </c>
      <c r="K5" s="139">
        <f t="shared" ref="K5:K11" si="1">RANK(L5,$L$5:$L$15,0)</f>
        <v>1</v>
      </c>
      <c r="L5" s="59">
        <f t="shared" ref="L5" si="2">SUM(N5,P5,R5,T5,V5)</f>
        <v>35</v>
      </c>
      <c r="M5" s="60" t="str">
        <f>VLOOKUP(I5,$C$4:$F$9,4,FALSE)</f>
        <v>3.</v>
      </c>
      <c r="N5" s="60">
        <f>VLOOKUP(M5,segéd!$B$2:$C$16,2,FALSE)</f>
        <v>15</v>
      </c>
      <c r="O5" s="61" t="str">
        <f>VLOOKUP(I5,$C$19:$F$21,4,FALSE)</f>
        <v>2.</v>
      </c>
      <c r="P5" s="62">
        <f>VLOOKUP(O5,segéd!$B$2:$C$17,2,FALSE)</f>
        <v>20</v>
      </c>
      <c r="Q5" s="122"/>
      <c r="R5" s="123"/>
      <c r="S5" s="124"/>
      <c r="T5" s="125"/>
      <c r="U5" s="123"/>
      <c r="V5" s="126"/>
    </row>
    <row r="6" spans="1:22" ht="12.75" customHeight="1" x14ac:dyDescent="0.25">
      <c r="A6" s="164"/>
      <c r="B6" s="5">
        <v>10</v>
      </c>
      <c r="C6" s="10" t="s">
        <v>9</v>
      </c>
      <c r="D6" s="5" t="s">
        <v>6</v>
      </c>
      <c r="E6" s="52">
        <v>8.02</v>
      </c>
      <c r="F6" s="154" t="s">
        <v>78</v>
      </c>
      <c r="I6" s="89" t="s">
        <v>11</v>
      </c>
      <c r="J6" s="142">
        <f t="shared" ref="J6:J11" si="3">COUNT(N6,P6,R6,T6,V6)</f>
        <v>2</v>
      </c>
      <c r="K6" s="139">
        <f t="shared" si="1"/>
        <v>2</v>
      </c>
      <c r="L6" s="69">
        <f t="shared" ref="L6:L11" si="4">SUM(N6,P6,R6,T6,V6)</f>
        <v>26</v>
      </c>
      <c r="M6" s="60" t="str">
        <f>VLOOKUP(I6,$C$4:$F$9,4,FALSE)</f>
        <v>5.</v>
      </c>
      <c r="N6" s="60">
        <f>VLOOKUP(M6,segéd!$B$2:$C$16,2,FALSE)</f>
        <v>11</v>
      </c>
      <c r="O6" s="61" t="str">
        <f>VLOOKUP(I6,$C$19:$F$21,4,FALSE)</f>
        <v>3.</v>
      </c>
      <c r="P6" s="62">
        <f>VLOOKUP(O6,segéd!$B$2:$C$17,2,FALSE)</f>
        <v>15</v>
      </c>
      <c r="Q6" s="127"/>
      <c r="R6" s="128"/>
      <c r="S6" s="129"/>
      <c r="T6" s="130"/>
      <c r="U6" s="128"/>
      <c r="V6" s="131"/>
    </row>
    <row r="7" spans="1:22" ht="12.75" customHeight="1" x14ac:dyDescent="0.25">
      <c r="A7" s="164"/>
      <c r="B7" s="5">
        <v>11</v>
      </c>
      <c r="C7" s="10" t="s">
        <v>10</v>
      </c>
      <c r="D7" s="5" t="s">
        <v>6</v>
      </c>
      <c r="E7" s="52">
        <v>8.18</v>
      </c>
      <c r="F7" s="154" t="s">
        <v>79</v>
      </c>
      <c r="G7" s="9"/>
      <c r="I7" s="90" t="s">
        <v>24</v>
      </c>
      <c r="J7" s="142">
        <f t="shared" si="3"/>
        <v>1</v>
      </c>
      <c r="K7" s="139">
        <f t="shared" si="1"/>
        <v>3</v>
      </c>
      <c r="L7" s="69">
        <f t="shared" si="4"/>
        <v>25</v>
      </c>
      <c r="M7" s="60" t="str">
        <f>VLOOKUP(I7,$C$4:$F$9,4,FALSE)</f>
        <v>1.</v>
      </c>
      <c r="N7" s="60">
        <f>VLOOKUP(M7,segéd!$B$2:$C$16,2,FALSE)</f>
        <v>25</v>
      </c>
      <c r="O7" s="61" t="s">
        <v>119</v>
      </c>
      <c r="P7" s="62" t="s">
        <v>119</v>
      </c>
      <c r="Q7" s="127"/>
      <c r="R7" s="128"/>
      <c r="S7" s="129"/>
      <c r="T7" s="130"/>
      <c r="U7" s="128"/>
      <c r="V7" s="131"/>
    </row>
    <row r="8" spans="1:22" ht="12.75" customHeight="1" x14ac:dyDescent="0.25">
      <c r="A8" s="164"/>
      <c r="B8" s="5">
        <v>12</v>
      </c>
      <c r="C8" s="10" t="s">
        <v>11</v>
      </c>
      <c r="D8" s="5" t="s">
        <v>6</v>
      </c>
      <c r="E8" s="52">
        <v>8.3000000000000007</v>
      </c>
      <c r="F8" s="154" t="s">
        <v>82</v>
      </c>
      <c r="G8" s="9"/>
      <c r="I8" s="90" t="s">
        <v>137</v>
      </c>
      <c r="J8" s="142">
        <f t="shared" si="3"/>
        <v>1</v>
      </c>
      <c r="K8" s="139">
        <f t="shared" si="1"/>
        <v>3</v>
      </c>
      <c r="L8" s="69">
        <f t="shared" si="4"/>
        <v>25</v>
      </c>
      <c r="M8" s="60" t="s">
        <v>119</v>
      </c>
      <c r="N8" s="60" t="s">
        <v>119</v>
      </c>
      <c r="O8" s="61" t="str">
        <f>VLOOKUP(I8,$C$19:$F$21,4,FALSE)</f>
        <v>1.</v>
      </c>
      <c r="P8" s="62">
        <f>VLOOKUP(O8,segéd!$B$2:$C$17,2,FALSE)</f>
        <v>25</v>
      </c>
      <c r="Q8" s="127"/>
      <c r="R8" s="128"/>
      <c r="S8" s="129"/>
      <c r="T8" s="130"/>
      <c r="U8" s="128"/>
      <c r="V8" s="131"/>
    </row>
    <row r="9" spans="1:22" ht="12.75" customHeight="1" x14ac:dyDescent="0.25">
      <c r="A9" s="164"/>
      <c r="B9" s="5">
        <v>13</v>
      </c>
      <c r="C9" s="5" t="s">
        <v>23</v>
      </c>
      <c r="D9" s="5" t="s">
        <v>20</v>
      </c>
      <c r="E9" s="52">
        <v>8.3000000000000007</v>
      </c>
      <c r="F9" s="154" t="s">
        <v>82</v>
      </c>
      <c r="I9" s="89" t="s">
        <v>80</v>
      </c>
      <c r="J9" s="142">
        <f t="shared" si="3"/>
        <v>1</v>
      </c>
      <c r="K9" s="139">
        <f t="shared" si="1"/>
        <v>5</v>
      </c>
      <c r="L9" s="69">
        <f t="shared" si="4"/>
        <v>20</v>
      </c>
      <c r="M9" s="60" t="str">
        <f>VLOOKUP(I9,$C$4:$F$9,4,FALSE)</f>
        <v>2.</v>
      </c>
      <c r="N9" s="60">
        <f>VLOOKUP(M9,segéd!$B$2:$C$16,2,FALSE)</f>
        <v>20</v>
      </c>
      <c r="O9" s="61" t="s">
        <v>119</v>
      </c>
      <c r="P9" s="62" t="s">
        <v>119</v>
      </c>
      <c r="Q9" s="127"/>
      <c r="R9" s="128"/>
      <c r="S9" s="129"/>
      <c r="T9" s="130"/>
      <c r="U9" s="128"/>
      <c r="V9" s="131"/>
    </row>
    <row r="10" spans="1:22" ht="12.75" customHeight="1" x14ac:dyDescent="0.25">
      <c r="A10" s="164"/>
      <c r="B10" s="5"/>
      <c r="C10" s="5"/>
      <c r="D10" s="5"/>
      <c r="E10" s="52"/>
      <c r="F10" s="154"/>
      <c r="I10" s="90" t="s">
        <v>10</v>
      </c>
      <c r="J10" s="142">
        <f t="shared" si="3"/>
        <v>1</v>
      </c>
      <c r="K10" s="139">
        <f t="shared" si="1"/>
        <v>6</v>
      </c>
      <c r="L10" s="69">
        <f t="shared" si="4"/>
        <v>12</v>
      </c>
      <c r="M10" s="60" t="str">
        <f>VLOOKUP(I10,$C$4:$F$9,4,FALSE)</f>
        <v>4.</v>
      </c>
      <c r="N10" s="60">
        <f>VLOOKUP(M10,segéd!$B$2:$C$16,2,FALSE)</f>
        <v>12</v>
      </c>
      <c r="O10" s="61" t="s">
        <v>119</v>
      </c>
      <c r="P10" s="62" t="s">
        <v>119</v>
      </c>
      <c r="Q10" s="127"/>
      <c r="R10" s="128"/>
      <c r="S10" s="129"/>
      <c r="T10" s="130"/>
      <c r="U10" s="128"/>
      <c r="V10" s="131"/>
    </row>
    <row r="11" spans="1:22" ht="12.75" customHeight="1" x14ac:dyDescent="0.25">
      <c r="A11" s="164"/>
      <c r="B11" s="158"/>
      <c r="C11" s="46" t="s">
        <v>42</v>
      </c>
      <c r="D11" s="46"/>
      <c r="E11" s="194"/>
      <c r="F11" s="193"/>
      <c r="I11" s="90" t="s">
        <v>23</v>
      </c>
      <c r="J11" s="142">
        <f t="shared" si="3"/>
        <v>1</v>
      </c>
      <c r="K11" s="139">
        <f t="shared" si="1"/>
        <v>7</v>
      </c>
      <c r="L11" s="69">
        <f t="shared" si="4"/>
        <v>11</v>
      </c>
      <c r="M11" s="60" t="str">
        <f>VLOOKUP(I11,$C$4:$F$9,4,FALSE)</f>
        <v>5.</v>
      </c>
      <c r="N11" s="70">
        <f>VLOOKUP(M11,segéd!$B$2:$C$16,2,FALSE)</f>
        <v>11</v>
      </c>
      <c r="O11" s="61" t="s">
        <v>119</v>
      </c>
      <c r="P11" s="62" t="s">
        <v>119</v>
      </c>
      <c r="Q11" s="127"/>
      <c r="R11" s="128"/>
      <c r="S11" s="129"/>
      <c r="T11" s="130"/>
      <c r="U11" s="128"/>
      <c r="V11" s="131"/>
    </row>
    <row r="12" spans="1:22" ht="12.75" customHeight="1" x14ac:dyDescent="0.25">
      <c r="A12" s="164"/>
      <c r="B12" s="158"/>
      <c r="C12" s="46"/>
      <c r="D12" s="46"/>
      <c r="E12" s="194"/>
      <c r="F12" s="193"/>
      <c r="I12" s="90"/>
      <c r="J12" s="142"/>
      <c r="K12" s="139"/>
      <c r="L12" s="69"/>
      <c r="M12" s="60"/>
      <c r="N12" s="70"/>
      <c r="O12" s="6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4"/>
      <c r="B13" s="5">
        <v>16</v>
      </c>
      <c r="C13" s="10" t="s">
        <v>139</v>
      </c>
      <c r="D13" s="5" t="s">
        <v>6</v>
      </c>
      <c r="E13" s="52">
        <v>8.16</v>
      </c>
      <c r="F13" s="154" t="s">
        <v>76</v>
      </c>
      <c r="I13" s="90"/>
      <c r="J13" s="142"/>
      <c r="K13" s="139"/>
      <c r="L13" s="69"/>
      <c r="M13" s="60"/>
      <c r="N13" s="70"/>
      <c r="O13" s="61"/>
      <c r="P13" s="62"/>
      <c r="Q13" s="127"/>
      <c r="R13" s="128"/>
      <c r="S13" s="129"/>
      <c r="T13" s="130"/>
      <c r="U13" s="128"/>
      <c r="V13" s="131"/>
    </row>
    <row r="14" spans="1:22" ht="13.5" customHeight="1" x14ac:dyDescent="0.25">
      <c r="A14" s="164"/>
      <c r="B14" s="5">
        <v>15</v>
      </c>
      <c r="C14" s="5" t="s">
        <v>37</v>
      </c>
      <c r="D14" s="5" t="s">
        <v>36</v>
      </c>
      <c r="E14" s="52">
        <v>8.69</v>
      </c>
      <c r="F14" s="154" t="s">
        <v>77</v>
      </c>
      <c r="I14" s="90"/>
      <c r="J14" s="142"/>
      <c r="K14" s="139"/>
      <c r="L14" s="69"/>
      <c r="M14" s="60"/>
      <c r="N14" s="70"/>
      <c r="O14" s="61"/>
      <c r="P14" s="62"/>
      <c r="Q14" s="127"/>
      <c r="R14" s="128"/>
      <c r="S14" s="129"/>
      <c r="T14" s="130"/>
      <c r="U14" s="128"/>
      <c r="V14" s="131"/>
    </row>
    <row r="15" spans="1:22" ht="15.75" x14ac:dyDescent="0.25">
      <c r="A15" s="164"/>
      <c r="B15" s="5">
        <v>17</v>
      </c>
      <c r="C15" s="5" t="s">
        <v>75</v>
      </c>
      <c r="D15" s="5" t="s">
        <v>6</v>
      </c>
      <c r="E15" s="52">
        <v>8.98</v>
      </c>
      <c r="F15" s="154" t="s">
        <v>78</v>
      </c>
      <c r="I15" s="91"/>
      <c r="J15" s="142"/>
      <c r="K15" s="139"/>
      <c r="L15" s="92"/>
      <c r="M15" s="60"/>
      <c r="N15" s="93"/>
      <c r="O15" s="61"/>
      <c r="P15" s="62"/>
      <c r="Q15" s="132"/>
      <c r="R15" s="133"/>
      <c r="S15" s="134"/>
      <c r="T15" s="135"/>
      <c r="U15" s="133"/>
      <c r="V15" s="136"/>
    </row>
    <row r="16" spans="1:22" ht="12.75" customHeight="1" thickBot="1" x14ac:dyDescent="0.3">
      <c r="A16" s="165"/>
      <c r="B16" s="155"/>
      <c r="C16" s="155"/>
      <c r="D16" s="155"/>
      <c r="E16" s="155"/>
      <c r="F16" s="156"/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7" t="s">
        <v>88</v>
      </c>
      <c r="B17" s="181"/>
      <c r="C17" s="169" t="s">
        <v>41</v>
      </c>
      <c r="D17" s="170"/>
      <c r="E17" s="170"/>
      <c r="F17" s="182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42"/>
      <c r="C18" s="40"/>
      <c r="D18" s="41"/>
      <c r="E18" s="41"/>
      <c r="F18" s="174"/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12">
        <f>VLOOKUP(C19,nevezések!$A$1:$I$116,6,FALSE)</f>
        <v>74</v>
      </c>
      <c r="C19" s="147" t="s">
        <v>137</v>
      </c>
      <c r="D19" s="12" t="str">
        <f>VLOOKUP(C19,nevezések!$A$4:$I$116,4,FALSE)</f>
        <v>SKID Síiskola</v>
      </c>
      <c r="E19" s="5">
        <v>9.82</v>
      </c>
      <c r="F19" s="154" t="str">
        <f>RANK(E19,$E$19:$E$21,1)&amp;"."</f>
        <v>1.</v>
      </c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5.75" x14ac:dyDescent="0.25">
      <c r="A20" s="164"/>
      <c r="B20" s="12">
        <f>VLOOKUP(C20,nevezések!$A$1:$I$116,6,FALSE)</f>
        <v>21</v>
      </c>
      <c r="C20" s="224" t="s">
        <v>9</v>
      </c>
      <c r="D20" s="12" t="str">
        <f>VLOOKUP(C20,nevezések!$A$4:$I$116,4,FALSE)</f>
        <v>4seasons Síiskola</v>
      </c>
      <c r="E20" s="5">
        <v>9.89</v>
      </c>
      <c r="F20" s="154" t="str">
        <f>RANK(E20,$E$19:$E$21,1)&amp;"."</f>
        <v>2.</v>
      </c>
      <c r="I20" s="58" t="s">
        <v>37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40</v>
      </c>
      <c r="M20" s="60" t="str">
        <f>VLOOKUP(I20,$C$13:$F$15,4,FALSE)</f>
        <v>2.</v>
      </c>
      <c r="N20" s="60">
        <f>VLOOKUP(M20,segéd!$B$2:$C$16,2,FALSE)</f>
        <v>20</v>
      </c>
      <c r="O20" s="61" t="str">
        <f>VLOOKUP(I20,$C$25:$F$27,4,FALSE)</f>
        <v>2.</v>
      </c>
      <c r="P20" s="62">
        <f>VLOOKUP(O20,segéd!$B$2:$C$17,2,FALSE)</f>
        <v>20</v>
      </c>
      <c r="Q20" s="63"/>
      <c r="R20" s="64"/>
      <c r="S20" s="65"/>
      <c r="T20" s="66"/>
      <c r="U20" s="64"/>
      <c r="V20" s="67"/>
    </row>
    <row r="21" spans="1:22" ht="15.75" x14ac:dyDescent="0.25">
      <c r="A21" s="164"/>
      <c r="B21" s="12">
        <f>VLOOKUP(C21,nevezések!$A$1:$I$116,6,FALSE)</f>
        <v>22</v>
      </c>
      <c r="C21" s="224" t="s">
        <v>11</v>
      </c>
      <c r="D21" s="12" t="str">
        <f>VLOOKUP(C21,nevezések!$A$4:$I$116,4,FALSE)</f>
        <v>4seasons Síiskola</v>
      </c>
      <c r="E21" s="5">
        <v>11.05</v>
      </c>
      <c r="F21" s="154" t="str">
        <f>RANK(E21,$E$19:$E$21,1)&amp;"."</f>
        <v>3.</v>
      </c>
      <c r="I21" s="207" t="s">
        <v>139</v>
      </c>
      <c r="J21" s="144">
        <f>COUNT(N21,P21,R21,T21,V21)</f>
        <v>1</v>
      </c>
      <c r="K21" s="140">
        <f>RANK(L21,$L$20:$L$30,0)</f>
        <v>2</v>
      </c>
      <c r="L21" s="69">
        <f>SUM(N21,P21,R21,T21,V21)</f>
        <v>25</v>
      </c>
      <c r="M21" s="60" t="str">
        <f>VLOOKUP(I21,$C$13:$F$15,4,FALSE)</f>
        <v>1.</v>
      </c>
      <c r="N21" s="60">
        <f>VLOOKUP(M21,segéd!$B$2:$C$16,2,FALSE)</f>
        <v>25</v>
      </c>
      <c r="O21" s="61" t="s">
        <v>119</v>
      </c>
      <c r="P21" s="62" t="s">
        <v>119</v>
      </c>
      <c r="Q21" s="72"/>
      <c r="R21" s="73"/>
      <c r="S21" s="74"/>
      <c r="T21" s="75"/>
      <c r="U21" s="73"/>
      <c r="V21" s="76"/>
    </row>
    <row r="22" spans="1:22" ht="12.75" customHeight="1" x14ac:dyDescent="0.25">
      <c r="A22" s="164"/>
      <c r="B22" s="12"/>
      <c r="C22" s="5"/>
      <c r="D22" s="12"/>
      <c r="E22" s="5"/>
      <c r="F22" s="154"/>
      <c r="I22" s="207" t="s">
        <v>136</v>
      </c>
      <c r="J22" s="144">
        <f>COUNT(N22,P22,R22,T22,V22)</f>
        <v>1</v>
      </c>
      <c r="K22" s="140">
        <f>RANK(L22,$L$20:$L$30,0)</f>
        <v>2</v>
      </c>
      <c r="L22" s="69">
        <f>SUM(N22,P22,R22,T22,V22)</f>
        <v>25</v>
      </c>
      <c r="M22" s="60" t="s">
        <v>119</v>
      </c>
      <c r="N22" s="60" t="s">
        <v>119</v>
      </c>
      <c r="O22" s="61" t="str">
        <f>VLOOKUP(I22,$C$25:$F$27,4,FALSE)</f>
        <v>1.</v>
      </c>
      <c r="P22" s="62">
        <f>VLOOKUP(O22,segéd!$B$2:$C$17,2,FALSE)</f>
        <v>25</v>
      </c>
      <c r="Q22" s="72"/>
      <c r="R22" s="73"/>
      <c r="S22" s="74"/>
      <c r="T22" s="75"/>
      <c r="U22" s="73"/>
      <c r="V22" s="76"/>
    </row>
    <row r="23" spans="1:22" ht="12.75" customHeight="1" x14ac:dyDescent="0.25">
      <c r="A23" s="164"/>
      <c r="B23" s="45"/>
      <c r="C23" s="46" t="s">
        <v>42</v>
      </c>
      <c r="D23" s="45"/>
      <c r="E23" s="42"/>
      <c r="F23" s="195"/>
      <c r="I23" s="207" t="s">
        <v>75</v>
      </c>
      <c r="J23" s="144">
        <f>COUNT(N23,P23,R23,T23,V23)</f>
        <v>1</v>
      </c>
      <c r="K23" s="140">
        <f>RANK(L23,$L$20:$L$30,0)</f>
        <v>4</v>
      </c>
      <c r="L23" s="69">
        <f>SUM(N23,P23,R23,T23,V23)</f>
        <v>15</v>
      </c>
      <c r="M23" s="70" t="str">
        <f>VLOOKUP(I23,$C$13:$F$15,4,FALSE)</f>
        <v>3.</v>
      </c>
      <c r="N23" s="70">
        <f>VLOOKUP(M23,segéd!$B$2:$C$16,2,FALSE)</f>
        <v>15</v>
      </c>
      <c r="O23" s="61" t="s">
        <v>119</v>
      </c>
      <c r="P23" s="62" t="s">
        <v>119</v>
      </c>
      <c r="Q23" s="72"/>
      <c r="R23" s="73"/>
      <c r="S23" s="74"/>
      <c r="T23" s="75"/>
      <c r="U23" s="73"/>
      <c r="V23" s="76"/>
    </row>
    <row r="24" spans="1:22" ht="12.75" customHeight="1" x14ac:dyDescent="0.25">
      <c r="A24" s="164"/>
      <c r="B24" s="45"/>
      <c r="C24" s="46"/>
      <c r="D24" s="45"/>
      <c r="E24" s="42"/>
      <c r="F24" s="195"/>
      <c r="I24" s="207" t="s">
        <v>125</v>
      </c>
      <c r="J24" s="144">
        <f>COUNT(N24,P24,R24,T24,V24)</f>
        <v>1</v>
      </c>
      <c r="K24" s="140">
        <f>RANK(L24,$L$20:$L$30,0)</f>
        <v>4</v>
      </c>
      <c r="L24" s="69">
        <f>SUM(N24,P24,R24,T24,V24)</f>
        <v>15</v>
      </c>
      <c r="M24" s="70" t="s">
        <v>119</v>
      </c>
      <c r="N24" s="70" t="s">
        <v>119</v>
      </c>
      <c r="O24" s="61" t="str">
        <f>VLOOKUP(I24,$C$25:$F$27,4,FALSE)</f>
        <v>3.</v>
      </c>
      <c r="P24" s="62">
        <f>VLOOKUP(O24,segéd!$B$2:$C$17,2,FALSE)</f>
        <v>15</v>
      </c>
      <c r="Q24" s="72"/>
      <c r="R24" s="73"/>
      <c r="S24" s="74"/>
      <c r="T24" s="75"/>
      <c r="U24" s="73"/>
      <c r="V24" s="76"/>
    </row>
    <row r="25" spans="1:22" ht="12.75" customHeight="1" x14ac:dyDescent="0.25">
      <c r="A25" s="164"/>
      <c r="B25" s="12">
        <f>VLOOKUP(C25,nevezések!$A$1:$I$71,6,FALSE)</f>
        <v>73</v>
      </c>
      <c r="C25" s="147" t="s">
        <v>136</v>
      </c>
      <c r="D25" s="12" t="str">
        <f>VLOOKUP(C25,nevezések!$A$4:$I$116,4,FALSE)</f>
        <v>SKID Síiskola</v>
      </c>
      <c r="E25" s="52">
        <v>9.6999999999999993</v>
      </c>
      <c r="F25" s="154" t="str">
        <f>RANK(E25,$E$25:$E$27,1)&amp;"."</f>
        <v>1.</v>
      </c>
      <c r="I25" s="68"/>
      <c r="J25" s="144"/>
      <c r="K25" s="140"/>
      <c r="L25" s="69"/>
      <c r="M25" s="70"/>
      <c r="N25" s="70"/>
      <c r="O25" s="61"/>
      <c r="P25" s="62"/>
      <c r="Q25" s="72"/>
      <c r="R25" s="73"/>
      <c r="S25" s="74"/>
      <c r="T25" s="75"/>
      <c r="U25" s="73"/>
      <c r="V25" s="76"/>
    </row>
    <row r="26" spans="1:22" ht="12.75" customHeight="1" x14ac:dyDescent="0.25">
      <c r="A26" s="164"/>
      <c r="B26" s="12">
        <f>VLOOKUP(C26,nevezések!$A$1:$I$116,6,FALSE)</f>
        <v>23</v>
      </c>
      <c r="C26" s="147" t="s">
        <v>37</v>
      </c>
      <c r="D26" s="12" t="str">
        <f>VLOOKUP(C26,nevezések!$A$4:$I$116,4,FALSE)</f>
        <v>Big Foot Síiskola</v>
      </c>
      <c r="E26" s="5">
        <v>9.93</v>
      </c>
      <c r="F26" s="154" t="str">
        <f>RANK(E26,$E$25:$E$27,1)&amp;"."</f>
        <v>2.</v>
      </c>
      <c r="I26" s="68"/>
      <c r="J26" s="144"/>
      <c r="K26" s="140"/>
      <c r="L26" s="69"/>
      <c r="M26" s="70"/>
      <c r="N26" s="70"/>
      <c r="O26" s="61"/>
      <c r="P26" s="62"/>
      <c r="Q26" s="72"/>
      <c r="R26" s="73"/>
      <c r="S26" s="74"/>
      <c r="T26" s="75"/>
      <c r="U26" s="73"/>
      <c r="V26" s="76"/>
    </row>
    <row r="27" spans="1:22" ht="12.75" customHeight="1" x14ac:dyDescent="0.25">
      <c r="A27" s="164"/>
      <c r="B27" s="12">
        <f>VLOOKUP(C27,nevezések!$A$1:$I$71,6,FALSE)</f>
        <v>24</v>
      </c>
      <c r="C27" s="147" t="s">
        <v>125</v>
      </c>
      <c r="D27" s="12" t="str">
        <f>VLOOKUP(C27,nevezések!$A$4:$I$116,4,FALSE)</f>
        <v>G2S</v>
      </c>
      <c r="E27" s="52">
        <v>10</v>
      </c>
      <c r="F27" s="154" t="str">
        <f>RANK(E27,$E$25:$E$27,1)&amp;"."</f>
        <v>3.</v>
      </c>
      <c r="I27" s="68"/>
      <c r="J27" s="144"/>
      <c r="K27" s="140"/>
      <c r="L27" s="69"/>
      <c r="M27" s="70"/>
      <c r="N27" s="70"/>
      <c r="O27" s="61"/>
      <c r="P27" s="62"/>
      <c r="Q27" s="72"/>
      <c r="R27" s="73"/>
      <c r="S27" s="74"/>
      <c r="T27" s="75"/>
      <c r="U27" s="73"/>
      <c r="V27" s="76"/>
    </row>
    <row r="28" spans="1:22" ht="12.75" customHeight="1" thickBot="1" x14ac:dyDescent="0.3">
      <c r="A28" s="165"/>
      <c r="B28" s="172"/>
      <c r="C28" s="172"/>
      <c r="D28" s="172"/>
      <c r="E28" s="172"/>
      <c r="F28" s="175"/>
      <c r="I28" s="206"/>
      <c r="J28" s="144"/>
      <c r="K28" s="140"/>
      <c r="L28" s="69"/>
      <c r="M28" s="70"/>
      <c r="N28" s="70"/>
      <c r="O28" s="6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230"/>
      <c r="I29" s="206"/>
      <c r="J29" s="144"/>
      <c r="K29" s="140"/>
      <c r="L29" s="69"/>
      <c r="M29" s="70"/>
      <c r="N29" s="70"/>
      <c r="O29" s="6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230"/>
      <c r="B30" s="12"/>
      <c r="C30" s="147"/>
      <c r="D30" s="12"/>
      <c r="E30" s="5"/>
      <c r="F30" s="148"/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5" x14ac:dyDescent="0.2">
      <c r="A31" s="230"/>
    </row>
    <row r="32" spans="1:22" ht="12.75" customHeight="1" x14ac:dyDescent="0.2">
      <c r="A32" s="230"/>
      <c r="I32" s="12"/>
      <c r="J32" s="147"/>
      <c r="K32" s="12"/>
      <c r="L32" s="5"/>
      <c r="M32" s="228"/>
    </row>
    <row r="33" spans="1:13" ht="12.75" customHeight="1" x14ac:dyDescent="0.2">
      <c r="A33" s="230"/>
      <c r="I33" s="9"/>
      <c r="J33" s="9"/>
      <c r="K33" s="9"/>
      <c r="L33" s="9"/>
      <c r="M33" s="9"/>
    </row>
    <row r="34" spans="1:13" ht="12.75" customHeight="1" x14ac:dyDescent="0.2">
      <c r="A34" s="230"/>
    </row>
    <row r="35" spans="1:13" ht="12.75" customHeight="1" x14ac:dyDescent="0.2">
      <c r="A35" s="230"/>
    </row>
    <row r="36" spans="1:13" ht="12.75" customHeight="1" x14ac:dyDescent="0.2">
      <c r="A36" s="230"/>
    </row>
    <row r="37" spans="1:13" ht="12.75" customHeight="1" x14ac:dyDescent="0.2">
      <c r="A37" s="230"/>
    </row>
    <row r="38" spans="1:13" ht="12.75" customHeight="1" x14ac:dyDescent="0.2">
      <c r="A38" s="230"/>
    </row>
    <row r="39" spans="1:13" ht="12.75" customHeight="1" x14ac:dyDescent="0.2">
      <c r="A39" s="230"/>
    </row>
    <row r="40" spans="1:13" ht="12.75" customHeight="1" x14ac:dyDescent="0.2">
      <c r="A40" s="230"/>
    </row>
    <row r="41" spans="1:13" ht="12.75" customHeight="1" x14ac:dyDescent="0.2">
      <c r="A41" s="230"/>
    </row>
    <row r="42" spans="1:13" ht="12.75" customHeight="1" x14ac:dyDescent="0.2">
      <c r="A42" s="230"/>
    </row>
    <row r="43" spans="1:13" ht="12.75" customHeight="1" x14ac:dyDescent="0.2">
      <c r="A43" s="230"/>
    </row>
    <row r="44" spans="1:13" ht="13.5" customHeight="1" x14ac:dyDescent="0.2">
      <c r="A44" s="230"/>
    </row>
    <row r="45" spans="1:13" x14ac:dyDescent="0.2">
      <c r="A45" s="23"/>
    </row>
    <row r="46" spans="1:13" x14ac:dyDescent="0.2">
      <c r="A46" s="23"/>
    </row>
    <row r="47" spans="1:13" x14ac:dyDescent="0.2">
      <c r="A47" s="23"/>
    </row>
    <row r="48" spans="1:13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</sheetData>
  <sortState xmlns:xlrd2="http://schemas.microsoft.com/office/spreadsheetml/2017/richdata2" ref="I21:P24">
    <sortCondition ref="K20"/>
  </sortState>
  <mergeCells count="11">
    <mergeCell ref="M17:N17"/>
    <mergeCell ref="O17:P17"/>
    <mergeCell ref="Q17:R17"/>
    <mergeCell ref="S17:T17"/>
    <mergeCell ref="U17:V17"/>
    <mergeCell ref="I1:V1"/>
    <mergeCell ref="M2:N2"/>
    <mergeCell ref="O2:P2"/>
    <mergeCell ref="Q2:R2"/>
    <mergeCell ref="S2:T2"/>
    <mergeCell ref="U2:V2"/>
  </mergeCells>
  <conditionalFormatting sqref="S5 Q5 U5 M5:M15 O5:O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9" priority="5" rank="3"/>
    <cfRule type="top10" dxfId="8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EA2A6A7-DF67-4BC0-81EC-DBCF3538F5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D6E9B0E0-2C0F-4B0A-9A3C-3A6815315B9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5"/>
  <sheetViews>
    <sheetView zoomScale="90" zoomScaleNormal="90" workbookViewId="0">
      <selection activeCell="P26" sqref="P26"/>
    </sheetView>
  </sheetViews>
  <sheetFormatPr defaultRowHeight="12.75" x14ac:dyDescent="0.2"/>
  <cols>
    <col min="3" max="3" width="23.42578125" bestFit="1" customWidth="1"/>
    <col min="4" max="4" width="16.28515625" bestFit="1" customWidth="1"/>
    <col min="6" max="6" width="10.28515625" bestFit="1" customWidth="1"/>
    <col min="8" max="8" width="3.85546875" customWidth="1"/>
    <col min="9" max="9" width="23.85546875" bestFit="1" customWidth="1"/>
    <col min="10" max="10" width="8.7109375" bestFit="1" customWidth="1"/>
    <col min="11" max="11" width="11.28515625" bestFit="1" customWidth="1"/>
    <col min="12" max="12" width="5.28515625" customWidth="1"/>
    <col min="13" max="22" width="6" customWidth="1"/>
  </cols>
  <sheetData>
    <row r="1" spans="1:22" ht="16.5" thickBot="1" x14ac:dyDescent="0.3">
      <c r="A1" s="39" t="s">
        <v>92</v>
      </c>
      <c r="B1" s="4" t="s">
        <v>94</v>
      </c>
      <c r="C1" s="4" t="s">
        <v>0</v>
      </c>
      <c r="D1" s="4" t="s">
        <v>3</v>
      </c>
      <c r="E1" s="4" t="s">
        <v>27</v>
      </c>
      <c r="F1" s="4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7" t="s">
        <v>87</v>
      </c>
      <c r="B2" s="181"/>
      <c r="C2" s="169" t="s">
        <v>41</v>
      </c>
      <c r="D2" s="169"/>
      <c r="E2" s="169"/>
      <c r="F2" s="196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ht="12.75" customHeight="1" x14ac:dyDescent="0.25">
      <c r="A3" s="164"/>
      <c r="B3" s="42"/>
      <c r="C3" s="40"/>
      <c r="D3" s="40"/>
      <c r="E3" s="40"/>
      <c r="F3" s="197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2.75" customHeight="1" x14ac:dyDescent="0.25">
      <c r="A4" s="164"/>
      <c r="B4" s="9">
        <v>19</v>
      </c>
      <c r="C4" s="5" t="s">
        <v>51</v>
      </c>
      <c r="D4" s="5" t="s">
        <v>52</v>
      </c>
      <c r="E4" s="52">
        <v>6.68</v>
      </c>
      <c r="F4" s="154" t="s">
        <v>76</v>
      </c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2.75" customHeight="1" x14ac:dyDescent="0.25">
      <c r="A5" s="164"/>
      <c r="B5" s="9">
        <v>20</v>
      </c>
      <c r="C5" s="5" t="s">
        <v>55</v>
      </c>
      <c r="D5" s="5" t="s">
        <v>52</v>
      </c>
      <c r="E5" s="52">
        <v>6.79</v>
      </c>
      <c r="F5" s="154" t="s">
        <v>77</v>
      </c>
      <c r="I5" s="88" t="s">
        <v>51</v>
      </c>
      <c r="J5" s="142">
        <f t="shared" ref="J5" si="0">COUNT(N5,P5,R5,T5,V5)</f>
        <v>2</v>
      </c>
      <c r="K5" s="139">
        <f>RANK(L5,$L$5:$L$15,0)</f>
        <v>1</v>
      </c>
      <c r="L5" s="59">
        <f t="shared" ref="L5" si="1">SUM(N5,P5,R5,T5,V5)</f>
        <v>45</v>
      </c>
      <c r="M5" s="60" t="str">
        <f>VLOOKUP(I5,$C$4:$F$9,4,FALSE)</f>
        <v>1.</v>
      </c>
      <c r="N5" s="60">
        <f>VLOOKUP(M5,segéd!$B$2:$C$16,2,FALSE)</f>
        <v>25</v>
      </c>
      <c r="O5" s="61" t="str">
        <f>VLOOKUP(I5,$C$22:$F$25,4,FALSE)</f>
        <v>2.</v>
      </c>
      <c r="P5" s="62">
        <f>VLOOKUP(O5,segéd!$B$2:$C$17,2,FALSE)</f>
        <v>20</v>
      </c>
      <c r="Q5" s="122"/>
      <c r="R5" s="123"/>
      <c r="S5" s="124"/>
      <c r="T5" s="125"/>
      <c r="U5" s="123"/>
      <c r="V5" s="126"/>
    </row>
    <row r="6" spans="1:22" ht="12.75" customHeight="1" x14ac:dyDescent="0.25">
      <c r="A6" s="164"/>
      <c r="B6" s="9">
        <v>18</v>
      </c>
      <c r="C6" s="5" t="s">
        <v>25</v>
      </c>
      <c r="D6" s="5" t="s">
        <v>20</v>
      </c>
      <c r="E6" s="52">
        <v>7.03</v>
      </c>
      <c r="F6" s="154" t="s">
        <v>78</v>
      </c>
      <c r="I6" s="89" t="s">
        <v>55</v>
      </c>
      <c r="J6" s="142">
        <f t="shared" ref="J6:J11" si="2">COUNT(N6,P6,R6,T6,V6)</f>
        <v>2</v>
      </c>
      <c r="K6" s="139">
        <f t="shared" ref="K6:K11" si="3">RANK(L6,$L$5:$L$15,0)</f>
        <v>1</v>
      </c>
      <c r="L6" s="69">
        <f t="shared" ref="L6:L11" si="4">SUM(N6,P6,R6,T6,V6)</f>
        <v>45</v>
      </c>
      <c r="M6" s="60" t="str">
        <f t="shared" ref="M6:M11" si="5">VLOOKUP(I6,$C$4:$F$9,4,FALSE)</f>
        <v>2.</v>
      </c>
      <c r="N6" s="60">
        <f>VLOOKUP(M6,segéd!$B$2:$C$16,2,FALSE)</f>
        <v>20</v>
      </c>
      <c r="O6" s="61" t="str">
        <f>VLOOKUP(I6,$C$22:$F$25,4,FALSE)</f>
        <v>1.</v>
      </c>
      <c r="P6" s="62">
        <f>VLOOKUP(O6,segéd!$B$2:$C$17,2,FALSE)</f>
        <v>25</v>
      </c>
      <c r="Q6" s="127"/>
      <c r="R6" s="128"/>
      <c r="S6" s="129"/>
      <c r="T6" s="130"/>
      <c r="U6" s="128"/>
      <c r="V6" s="131"/>
    </row>
    <row r="7" spans="1:22" ht="12.75" customHeight="1" x14ac:dyDescent="0.25">
      <c r="A7" s="164"/>
      <c r="B7" s="9">
        <v>21</v>
      </c>
      <c r="C7" s="5" t="s">
        <v>64</v>
      </c>
      <c r="D7" s="5" t="s">
        <v>45</v>
      </c>
      <c r="E7" s="52">
        <v>7.47</v>
      </c>
      <c r="F7" s="154" t="s">
        <v>79</v>
      </c>
      <c r="I7" s="89" t="s">
        <v>46</v>
      </c>
      <c r="J7" s="142">
        <f t="shared" si="2"/>
        <v>2</v>
      </c>
      <c r="K7" s="139">
        <f t="shared" si="3"/>
        <v>3</v>
      </c>
      <c r="L7" s="69">
        <f t="shared" si="4"/>
        <v>26</v>
      </c>
      <c r="M7" s="60" t="str">
        <f t="shared" si="5"/>
        <v>5.</v>
      </c>
      <c r="N7" s="60">
        <f>VLOOKUP(M7,segéd!$B$2:$C$16,2,FALSE)</f>
        <v>11</v>
      </c>
      <c r="O7" s="61" t="str">
        <f>VLOOKUP(I7,$C$22:$F$25,4,FALSE)</f>
        <v>3.</v>
      </c>
      <c r="P7" s="62">
        <f>VLOOKUP(O7,segéd!$B$2:$C$17,2,FALSE)</f>
        <v>15</v>
      </c>
      <c r="Q7" s="127"/>
      <c r="R7" s="128"/>
      <c r="S7" s="129"/>
      <c r="T7" s="130"/>
      <c r="U7" s="128"/>
      <c r="V7" s="131"/>
    </row>
    <row r="8" spans="1:22" ht="13.5" customHeight="1" x14ac:dyDescent="0.25">
      <c r="A8" s="164"/>
      <c r="B8" s="9">
        <v>23</v>
      </c>
      <c r="C8" s="5" t="s">
        <v>46</v>
      </c>
      <c r="D8" s="5" t="s">
        <v>45</v>
      </c>
      <c r="E8" s="52">
        <v>7.72</v>
      </c>
      <c r="F8" s="154" t="s">
        <v>82</v>
      </c>
      <c r="I8" s="90" t="s">
        <v>25</v>
      </c>
      <c r="J8" s="142">
        <f t="shared" si="2"/>
        <v>1</v>
      </c>
      <c r="K8" s="139">
        <f t="shared" si="3"/>
        <v>4</v>
      </c>
      <c r="L8" s="69">
        <f t="shared" si="4"/>
        <v>15</v>
      </c>
      <c r="M8" s="60" t="str">
        <f t="shared" si="5"/>
        <v>3.</v>
      </c>
      <c r="N8" s="60">
        <f>VLOOKUP(M8,segéd!$B$2:$C$16,2,FALSE)</f>
        <v>15</v>
      </c>
      <c r="O8" s="61" t="s">
        <v>119</v>
      </c>
      <c r="P8" s="62" t="s">
        <v>119</v>
      </c>
      <c r="Q8" s="127"/>
      <c r="R8" s="128"/>
      <c r="S8" s="129"/>
      <c r="T8" s="130"/>
      <c r="U8" s="128"/>
      <c r="V8" s="131"/>
    </row>
    <row r="9" spans="1:22" ht="15.75" x14ac:dyDescent="0.25">
      <c r="A9" s="164"/>
      <c r="B9" s="9">
        <v>22</v>
      </c>
      <c r="C9" s="5" t="s">
        <v>62</v>
      </c>
      <c r="D9" s="5" t="s">
        <v>45</v>
      </c>
      <c r="E9" s="52">
        <v>8.6300000000000008</v>
      </c>
      <c r="F9" s="154" t="s">
        <v>83</v>
      </c>
      <c r="I9" s="90" t="s">
        <v>64</v>
      </c>
      <c r="J9" s="142">
        <f t="shared" si="2"/>
        <v>1</v>
      </c>
      <c r="K9" s="139">
        <f t="shared" si="3"/>
        <v>5</v>
      </c>
      <c r="L9" s="69">
        <f t="shared" si="4"/>
        <v>12</v>
      </c>
      <c r="M9" s="60" t="str">
        <f t="shared" si="5"/>
        <v>4.</v>
      </c>
      <c r="N9" s="60">
        <f>VLOOKUP(M9,segéd!$B$2:$C$16,2,FALSE)</f>
        <v>12</v>
      </c>
      <c r="O9" s="61" t="s">
        <v>119</v>
      </c>
      <c r="P9" s="62" t="s">
        <v>119</v>
      </c>
      <c r="Q9" s="127"/>
      <c r="R9" s="128"/>
      <c r="S9" s="129"/>
      <c r="T9" s="130"/>
      <c r="U9" s="128"/>
      <c r="V9" s="131"/>
    </row>
    <row r="10" spans="1:22" ht="12.75" customHeight="1" x14ac:dyDescent="0.25">
      <c r="A10" s="164"/>
      <c r="B10" s="9"/>
      <c r="C10" s="5"/>
      <c r="D10" s="5"/>
      <c r="E10" s="52"/>
      <c r="F10" s="154"/>
      <c r="I10" s="90" t="s">
        <v>126</v>
      </c>
      <c r="J10" s="142">
        <f t="shared" si="2"/>
        <v>1</v>
      </c>
      <c r="K10" s="139">
        <f t="shared" si="3"/>
        <v>5</v>
      </c>
      <c r="L10" s="69">
        <f t="shared" si="4"/>
        <v>12</v>
      </c>
      <c r="M10" s="60" t="s">
        <v>119</v>
      </c>
      <c r="N10" s="60" t="s">
        <v>119</v>
      </c>
      <c r="O10" s="61" t="str">
        <f>VLOOKUP(I10,$C$22:$F$25,4,FALSE)</f>
        <v>4.</v>
      </c>
      <c r="P10" s="62">
        <f>VLOOKUP(O10,segéd!$B$2:$C$17,2,FALSE)</f>
        <v>12</v>
      </c>
      <c r="Q10" s="127"/>
      <c r="R10" s="128"/>
      <c r="S10" s="129"/>
      <c r="T10" s="130"/>
      <c r="U10" s="128"/>
      <c r="V10" s="131"/>
    </row>
    <row r="11" spans="1:22" ht="12.75" customHeight="1" x14ac:dyDescent="0.25">
      <c r="A11" s="164"/>
      <c r="B11" s="42"/>
      <c r="C11" s="46" t="s">
        <v>42</v>
      </c>
      <c r="D11" s="46"/>
      <c r="E11" s="194"/>
      <c r="F11" s="198"/>
      <c r="I11" s="90" t="s">
        <v>62</v>
      </c>
      <c r="J11" s="142">
        <f t="shared" si="2"/>
        <v>1</v>
      </c>
      <c r="K11" s="139">
        <f t="shared" si="3"/>
        <v>7</v>
      </c>
      <c r="L11" s="69">
        <f t="shared" si="4"/>
        <v>10</v>
      </c>
      <c r="M11" s="60" t="str">
        <f t="shared" si="5"/>
        <v>6.</v>
      </c>
      <c r="N11" s="60">
        <f>VLOOKUP(M11,segéd!$B$2:$C$16,2,FALSE)</f>
        <v>10</v>
      </c>
      <c r="O11" s="61" t="s">
        <v>119</v>
      </c>
      <c r="P11" s="62" t="s">
        <v>119</v>
      </c>
      <c r="Q11" s="127"/>
      <c r="R11" s="128"/>
      <c r="S11" s="129"/>
      <c r="T11" s="130"/>
      <c r="U11" s="128"/>
      <c r="V11" s="131"/>
    </row>
    <row r="12" spans="1:22" ht="13.5" customHeight="1" x14ac:dyDescent="0.25">
      <c r="A12" s="164"/>
      <c r="B12" s="42"/>
      <c r="C12" s="46"/>
      <c r="D12" s="46"/>
      <c r="E12" s="194"/>
      <c r="F12" s="198"/>
      <c r="I12" s="90"/>
      <c r="J12" s="142"/>
      <c r="K12" s="139"/>
      <c r="L12" s="69"/>
      <c r="M12" s="60"/>
      <c r="N12" s="70"/>
      <c r="O12" s="6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4"/>
      <c r="B13" s="9">
        <v>26</v>
      </c>
      <c r="C13" s="5" t="s">
        <v>54</v>
      </c>
      <c r="D13" s="5" t="s">
        <v>52</v>
      </c>
      <c r="E13" s="52">
        <v>6.23</v>
      </c>
      <c r="F13" s="154" t="s">
        <v>76</v>
      </c>
      <c r="I13" s="90"/>
      <c r="J13" s="142"/>
      <c r="K13" s="139"/>
      <c r="L13" s="69"/>
      <c r="M13" s="60"/>
      <c r="N13" s="70"/>
      <c r="O13" s="61"/>
      <c r="P13" s="62"/>
      <c r="Q13" s="127"/>
      <c r="R13" s="128"/>
      <c r="S13" s="129"/>
      <c r="T13" s="130"/>
      <c r="U13" s="128"/>
      <c r="V13" s="131"/>
    </row>
    <row r="14" spans="1:22" ht="12.75" customHeight="1" x14ac:dyDescent="0.25">
      <c r="A14" s="164"/>
      <c r="B14" s="9">
        <v>28</v>
      </c>
      <c r="C14" s="5" t="s">
        <v>58</v>
      </c>
      <c r="D14" s="5" t="s">
        <v>52</v>
      </c>
      <c r="E14" s="52">
        <v>6.7</v>
      </c>
      <c r="F14" s="154" t="s">
        <v>77</v>
      </c>
      <c r="I14" s="90"/>
      <c r="J14" s="142"/>
      <c r="K14" s="139"/>
      <c r="L14" s="69"/>
      <c r="M14" s="60"/>
      <c r="N14" s="70"/>
      <c r="O14" s="61"/>
      <c r="P14" s="62"/>
      <c r="Q14" s="127"/>
      <c r="R14" s="128"/>
      <c r="S14" s="129"/>
      <c r="T14" s="130"/>
      <c r="U14" s="128"/>
      <c r="V14" s="131"/>
    </row>
    <row r="15" spans="1:22" ht="12.75" customHeight="1" x14ac:dyDescent="0.25">
      <c r="A15" s="164"/>
      <c r="B15" s="9">
        <v>27</v>
      </c>
      <c r="C15" s="5" t="s">
        <v>60</v>
      </c>
      <c r="D15" s="5" t="s">
        <v>52</v>
      </c>
      <c r="E15" s="52">
        <v>7.04</v>
      </c>
      <c r="F15" s="154" t="s">
        <v>78</v>
      </c>
      <c r="I15" s="91"/>
      <c r="J15" s="142"/>
      <c r="K15" s="139"/>
      <c r="L15" s="92"/>
      <c r="M15" s="60"/>
      <c r="N15" s="93"/>
      <c r="O15" s="61"/>
      <c r="P15" s="62"/>
      <c r="Q15" s="132"/>
      <c r="R15" s="133"/>
      <c r="S15" s="134"/>
      <c r="T15" s="135"/>
      <c r="U15" s="133"/>
      <c r="V15" s="136"/>
    </row>
    <row r="16" spans="1:22" ht="12.75" customHeight="1" x14ac:dyDescent="0.25">
      <c r="A16" s="164"/>
      <c r="B16" s="9">
        <v>24</v>
      </c>
      <c r="C16" s="5" t="s">
        <v>39</v>
      </c>
      <c r="D16" s="5" t="s">
        <v>36</v>
      </c>
      <c r="E16" s="52">
        <v>7.1</v>
      </c>
      <c r="F16" s="154" t="s">
        <v>79</v>
      </c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4"/>
      <c r="B17" s="9">
        <v>25</v>
      </c>
      <c r="C17" s="10" t="s">
        <v>18</v>
      </c>
      <c r="D17" s="5" t="s">
        <v>6</v>
      </c>
      <c r="E17" s="52">
        <v>7.97</v>
      </c>
      <c r="F17" s="154" t="s">
        <v>82</v>
      </c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9">
        <v>29</v>
      </c>
      <c r="C18" s="5" t="s">
        <v>65</v>
      </c>
      <c r="D18" s="5" t="s">
        <v>45</v>
      </c>
      <c r="E18" s="52">
        <v>9.19</v>
      </c>
      <c r="F18" s="154" t="s">
        <v>83</v>
      </c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thickBot="1" x14ac:dyDescent="0.3">
      <c r="A19" s="165"/>
      <c r="B19" s="172"/>
      <c r="C19" s="155"/>
      <c r="D19" s="155"/>
      <c r="E19" s="199"/>
      <c r="F19" s="156"/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5.75" x14ac:dyDescent="0.25">
      <c r="A20" s="167" t="s">
        <v>88</v>
      </c>
      <c r="B20" s="181"/>
      <c r="C20" s="169" t="s">
        <v>41</v>
      </c>
      <c r="D20" s="170"/>
      <c r="E20" s="190"/>
      <c r="F20" s="182"/>
      <c r="I20" s="58" t="s">
        <v>54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50</v>
      </c>
      <c r="M20" s="60" t="str">
        <f>VLOOKUP(I20,$C$13:$F$18,4,FALSE)</f>
        <v>1.</v>
      </c>
      <c r="N20" s="60">
        <f>VLOOKUP(M20,segéd!$B$2:$C$16,2,FALSE)</f>
        <v>25</v>
      </c>
      <c r="O20" s="61" t="str">
        <f>VLOOKUP(I20,$C$29:$F$31,4,FALSE)</f>
        <v>1.</v>
      </c>
      <c r="P20" s="62">
        <f>VLOOKUP(O20,segéd!$B$2:$C$17,2,FALSE)</f>
        <v>25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42"/>
      <c r="C21" s="40"/>
      <c r="D21" s="41"/>
      <c r="E21" s="191"/>
      <c r="F21" s="174"/>
      <c r="I21" s="207" t="s">
        <v>58</v>
      </c>
      <c r="J21" s="144">
        <f t="shared" ref="J21:J25" si="6">COUNT(N21,P21,R21,T21,V21)</f>
        <v>2</v>
      </c>
      <c r="K21" s="140">
        <f t="shared" ref="K21:K25" si="7">RANK(L21,$L$20:$L$30,0)</f>
        <v>2</v>
      </c>
      <c r="L21" s="69">
        <f t="shared" ref="L21:L25" si="8">SUM(N21,P21,R21,T21,V21)</f>
        <v>40</v>
      </c>
      <c r="M21" s="60" t="str">
        <f t="shared" ref="M21:M25" si="9">VLOOKUP(I21,$C$13:$F$18,4,FALSE)</f>
        <v>2.</v>
      </c>
      <c r="N21" s="60">
        <f>VLOOKUP(M21,segéd!$B$2:$C$16,2,FALSE)</f>
        <v>20</v>
      </c>
      <c r="O21" s="61" t="str">
        <f>VLOOKUP(I21,$C$29:$F$31,4,FALSE)</f>
        <v>2.</v>
      </c>
      <c r="P21" s="62">
        <f>VLOOKUP(O21,segéd!$B$2:$C$17,2,FALSE)</f>
        <v>20</v>
      </c>
      <c r="Q21" s="72"/>
      <c r="R21" s="73"/>
      <c r="S21" s="74"/>
      <c r="T21" s="75"/>
      <c r="U21" s="73"/>
      <c r="V21" s="76"/>
    </row>
    <row r="22" spans="1:22" ht="12.75" customHeight="1" x14ac:dyDescent="0.25">
      <c r="A22" s="164"/>
      <c r="B22" s="12">
        <f>VLOOKUP(C22,nevezések!$A$1:$I$116,6,FALSE)</f>
        <v>27</v>
      </c>
      <c r="C22" s="147" t="s">
        <v>55</v>
      </c>
      <c r="D22" s="12" t="str">
        <f>VLOOKUP(C22,nevezések!$A$4:$I$116,4,FALSE)</f>
        <v>SKID Síiskola</v>
      </c>
      <c r="E22" s="52">
        <v>8.07</v>
      </c>
      <c r="F22" s="154" t="str">
        <f>RANK(E22,$E$22:$E$25,1)&amp;"."</f>
        <v>1.</v>
      </c>
      <c r="I22" s="207" t="s">
        <v>60</v>
      </c>
      <c r="J22" s="144">
        <f t="shared" si="6"/>
        <v>2</v>
      </c>
      <c r="K22" s="140">
        <f t="shared" si="7"/>
        <v>3</v>
      </c>
      <c r="L22" s="69">
        <f t="shared" si="8"/>
        <v>30</v>
      </c>
      <c r="M22" s="60" t="str">
        <f t="shared" si="9"/>
        <v>3.</v>
      </c>
      <c r="N22" s="60">
        <f>VLOOKUP(M22,segéd!$B$2:$C$16,2,FALSE)</f>
        <v>15</v>
      </c>
      <c r="O22" s="61" t="str">
        <f>VLOOKUP(I22,$C$29:$F$31,4,FALSE)</f>
        <v>3.</v>
      </c>
      <c r="P22" s="62">
        <f>VLOOKUP(O22,segéd!$B$2:$C$17,2,FALSE)</f>
        <v>15</v>
      </c>
      <c r="Q22" s="72"/>
      <c r="R22" s="73"/>
      <c r="S22" s="74"/>
      <c r="T22" s="75"/>
      <c r="U22" s="73"/>
      <c r="V22" s="76"/>
    </row>
    <row r="23" spans="1:22" ht="12.75" customHeight="1" x14ac:dyDescent="0.25">
      <c r="A23" s="164"/>
      <c r="B23" s="12">
        <f>VLOOKUP(C23,nevezések!$A$1:$I$116,6,FALSE)</f>
        <v>26</v>
      </c>
      <c r="C23" s="147" t="s">
        <v>51</v>
      </c>
      <c r="D23" s="12" t="str">
        <f>VLOOKUP(C23,nevezések!$A$4:$I$116,4,FALSE)</f>
        <v>SKID Síiskola</v>
      </c>
      <c r="E23" s="52">
        <v>8.2899999999999991</v>
      </c>
      <c r="F23" s="154" t="str">
        <f>RANK(E23,$E$22:$E$25,1)&amp;"."</f>
        <v>2.</v>
      </c>
      <c r="I23" s="207" t="s">
        <v>39</v>
      </c>
      <c r="J23" s="144">
        <f>COUNT(N23,P23,R23,T23,V23)</f>
        <v>1</v>
      </c>
      <c r="K23" s="140">
        <f t="shared" si="7"/>
        <v>4</v>
      </c>
      <c r="L23" s="69">
        <f t="shared" si="8"/>
        <v>12</v>
      </c>
      <c r="M23" s="60" t="str">
        <f t="shared" si="9"/>
        <v>4.</v>
      </c>
      <c r="N23" s="60">
        <f>VLOOKUP(M23,segéd!$B$2:$C$16,2,FALSE)</f>
        <v>12</v>
      </c>
      <c r="O23" s="61" t="s">
        <v>119</v>
      </c>
      <c r="P23" s="62" t="s">
        <v>119</v>
      </c>
      <c r="Q23" s="72"/>
      <c r="R23" s="73"/>
      <c r="S23" s="74"/>
      <c r="T23" s="75"/>
      <c r="U23" s="73"/>
      <c r="V23" s="76"/>
    </row>
    <row r="24" spans="1:22" ht="12.75" customHeight="1" x14ac:dyDescent="0.25">
      <c r="A24" s="164"/>
      <c r="B24" s="12">
        <f>VLOOKUP(C24,nevezések!$A$1:$I$116,6,FALSE)</f>
        <v>31</v>
      </c>
      <c r="C24" s="147" t="s">
        <v>46</v>
      </c>
      <c r="D24" s="12" t="str">
        <f>VLOOKUP(C24,nevezések!$A$4:$I$116,4,FALSE)</f>
        <v>Vasas Pasarét</v>
      </c>
      <c r="E24" s="52">
        <v>9.77</v>
      </c>
      <c r="F24" s="154" t="str">
        <f>RANK(E24,$E$22:$E$25,1)&amp;"."</f>
        <v>3.</v>
      </c>
      <c r="I24" s="207" t="s">
        <v>18</v>
      </c>
      <c r="J24" s="144">
        <f t="shared" si="6"/>
        <v>1</v>
      </c>
      <c r="K24" s="140">
        <f t="shared" si="7"/>
        <v>5</v>
      </c>
      <c r="L24" s="69">
        <f t="shared" si="8"/>
        <v>11</v>
      </c>
      <c r="M24" s="60" t="str">
        <f t="shared" si="9"/>
        <v>5.</v>
      </c>
      <c r="N24" s="60">
        <f>VLOOKUP(M24,segéd!$B$2:$C$16,2,FALSE)</f>
        <v>11</v>
      </c>
      <c r="O24" s="61" t="s">
        <v>119</v>
      </c>
      <c r="P24" s="62" t="s">
        <v>119</v>
      </c>
      <c r="Q24" s="72"/>
      <c r="R24" s="73"/>
      <c r="S24" s="74"/>
      <c r="T24" s="75"/>
      <c r="U24" s="73"/>
      <c r="V24" s="76"/>
    </row>
    <row r="25" spans="1:22" ht="12.75" customHeight="1" x14ac:dyDescent="0.25">
      <c r="A25" s="164"/>
      <c r="B25" s="12">
        <f>VLOOKUP(C25,nevezések!$A$1:$I$116,6,FALSE)</f>
        <v>25</v>
      </c>
      <c r="C25" s="147" t="s">
        <v>126</v>
      </c>
      <c r="D25" s="12" t="str">
        <f>VLOOKUP(C25,nevezések!$A$4:$I$116,4,FALSE)</f>
        <v>G2S</v>
      </c>
      <c r="E25" s="52">
        <v>9.9</v>
      </c>
      <c r="F25" s="154" t="str">
        <f>RANK(E25,$E$22:$E$25,1)&amp;"."</f>
        <v>4.</v>
      </c>
      <c r="I25" s="207" t="s">
        <v>65</v>
      </c>
      <c r="J25" s="144">
        <f t="shared" si="6"/>
        <v>1</v>
      </c>
      <c r="K25" s="140">
        <f t="shared" si="7"/>
        <v>6</v>
      </c>
      <c r="L25" s="69">
        <f t="shared" si="8"/>
        <v>10</v>
      </c>
      <c r="M25" s="60" t="str">
        <f t="shared" si="9"/>
        <v>6.</v>
      </c>
      <c r="N25" s="60">
        <f>VLOOKUP(M25,segéd!$B$2:$C$16,2,FALSE)</f>
        <v>10</v>
      </c>
      <c r="O25" s="61" t="s">
        <v>119</v>
      </c>
      <c r="P25" s="62" t="s">
        <v>119</v>
      </c>
      <c r="Q25" s="72"/>
      <c r="R25" s="73"/>
      <c r="S25" s="74"/>
      <c r="T25" s="75"/>
      <c r="U25" s="73"/>
      <c r="V25" s="76"/>
    </row>
    <row r="26" spans="1:22" ht="12.75" customHeight="1" x14ac:dyDescent="0.25">
      <c r="A26" s="164"/>
      <c r="B26" s="12"/>
      <c r="C26" s="5"/>
      <c r="D26" s="12"/>
      <c r="E26" s="52"/>
      <c r="F26" s="184"/>
      <c r="I26" s="207"/>
      <c r="J26" s="144"/>
      <c r="K26" s="140"/>
      <c r="L26" s="69"/>
      <c r="M26" s="60"/>
      <c r="N26" s="70"/>
      <c r="O26" s="61"/>
      <c r="P26" s="62"/>
      <c r="Q26" s="72"/>
      <c r="R26" s="73"/>
      <c r="S26" s="74"/>
      <c r="T26" s="75"/>
      <c r="U26" s="73"/>
      <c r="V26" s="76"/>
    </row>
    <row r="27" spans="1:22" ht="12.75" customHeight="1" x14ac:dyDescent="0.25">
      <c r="A27" s="164"/>
      <c r="B27" s="45"/>
      <c r="C27" s="46" t="s">
        <v>42</v>
      </c>
      <c r="D27" s="45"/>
      <c r="E27" s="188"/>
      <c r="F27" s="195"/>
      <c r="I27" s="68"/>
      <c r="J27" s="144"/>
      <c r="K27" s="140"/>
      <c r="L27" s="69"/>
      <c r="M27" s="60"/>
      <c r="N27" s="70"/>
      <c r="O27" s="61"/>
      <c r="P27" s="62"/>
      <c r="Q27" s="72"/>
      <c r="R27" s="73"/>
      <c r="S27" s="74"/>
      <c r="T27" s="75"/>
      <c r="U27" s="73"/>
      <c r="V27" s="76"/>
    </row>
    <row r="28" spans="1:22" ht="12.75" customHeight="1" x14ac:dyDescent="0.25">
      <c r="A28" s="164"/>
      <c r="B28" s="45"/>
      <c r="C28" s="46"/>
      <c r="D28" s="45"/>
      <c r="E28" s="188"/>
      <c r="F28" s="195"/>
      <c r="I28" s="206"/>
      <c r="J28" s="144"/>
      <c r="K28" s="140"/>
      <c r="L28" s="69"/>
      <c r="M28" s="60"/>
      <c r="N28" s="70"/>
      <c r="O28" s="6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229"/>
      <c r="B29" s="12">
        <f>VLOOKUP(C29,nevezések!$A$1:$I$116,6,FALSE)</f>
        <v>28</v>
      </c>
      <c r="C29" s="147" t="s">
        <v>54</v>
      </c>
      <c r="D29" s="12" t="str">
        <f>VLOOKUP(C29,nevezések!$A$4:$I$116,4,FALSE)</f>
        <v>SKID Síiskola</v>
      </c>
      <c r="E29" s="52">
        <v>7.77</v>
      </c>
      <c r="F29" s="154" t="str">
        <f>RANK(E29,$E$29:$E$31,1)&amp;"."</f>
        <v>1.</v>
      </c>
      <c r="I29" s="206"/>
      <c r="J29" s="144"/>
      <c r="K29" s="140"/>
      <c r="L29" s="69"/>
      <c r="M29" s="60"/>
      <c r="N29" s="70"/>
      <c r="O29" s="6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229"/>
      <c r="B30" s="12">
        <f>VLOOKUP(C30,nevezések!$A$1:$I$116,6,FALSE)</f>
        <v>30</v>
      </c>
      <c r="C30" s="147" t="s">
        <v>58</v>
      </c>
      <c r="D30" s="12" t="str">
        <f>VLOOKUP(C30,nevezések!$A$4:$I$116,4,FALSE)</f>
        <v>SKID Síiskola</v>
      </c>
      <c r="E30" s="52">
        <v>8.0500000000000007</v>
      </c>
      <c r="F30" s="154" t="str">
        <f>RANK(E30,$E$29:$E$31,1)&amp;"."</f>
        <v>2.</v>
      </c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2.75" customHeight="1" x14ac:dyDescent="0.2">
      <c r="A31" s="229"/>
      <c r="B31" s="12">
        <f>VLOOKUP(C31,nevezések!$A$1:$I$116,6,FALSE)</f>
        <v>29</v>
      </c>
      <c r="C31" s="147" t="s">
        <v>60</v>
      </c>
      <c r="D31" s="12" t="str">
        <f>VLOOKUP(C31,nevezések!$A$4:$I$116,4,FALSE)</f>
        <v>SKID Síiskola</v>
      </c>
      <c r="E31" s="52">
        <v>8.48</v>
      </c>
      <c r="F31" s="154" t="str">
        <f>RANK(E31,$E$29:$E$31,1)&amp;"."</f>
        <v>3.</v>
      </c>
    </row>
    <row r="32" spans="1:22" ht="12.75" customHeight="1" thickBot="1" x14ac:dyDescent="0.25">
      <c r="A32" s="234"/>
      <c r="B32" s="172"/>
      <c r="C32" s="172"/>
      <c r="D32" s="172"/>
      <c r="E32" s="172"/>
      <c r="F32" s="175"/>
    </row>
    <row r="33" spans="1:13" ht="12.75" customHeight="1" x14ac:dyDescent="0.2">
      <c r="A33" s="230"/>
      <c r="C33" s="9"/>
      <c r="D33" s="9"/>
      <c r="E33" s="9"/>
      <c r="F33" s="9"/>
      <c r="I33" s="12"/>
      <c r="J33" s="147"/>
      <c r="K33" s="12"/>
      <c r="L33" s="52"/>
      <c r="M33" s="233"/>
    </row>
    <row r="34" spans="1:13" ht="12.75" customHeight="1" x14ac:dyDescent="0.2">
      <c r="A34" s="230"/>
      <c r="I34" s="9"/>
      <c r="J34" s="9"/>
      <c r="K34" s="9"/>
      <c r="L34" s="9"/>
      <c r="M34" s="9"/>
    </row>
    <row r="35" spans="1:13" ht="12.75" customHeight="1" x14ac:dyDescent="0.2">
      <c r="A35" s="230"/>
      <c r="I35" s="9"/>
      <c r="J35" s="9"/>
      <c r="K35" s="9"/>
      <c r="L35" s="9"/>
      <c r="M35" s="9"/>
    </row>
    <row r="36" spans="1:13" ht="15" x14ac:dyDescent="0.2">
      <c r="A36" s="230"/>
    </row>
    <row r="37" spans="1:13" ht="12.75" customHeight="1" x14ac:dyDescent="0.2">
      <c r="A37" s="230"/>
    </row>
    <row r="38" spans="1:13" ht="12.75" customHeight="1" x14ac:dyDescent="0.2">
      <c r="A38" s="230"/>
    </row>
    <row r="39" spans="1:13" ht="12.75" customHeight="1" x14ac:dyDescent="0.2">
      <c r="A39" s="230"/>
    </row>
    <row r="40" spans="1:13" ht="12.75" customHeight="1" x14ac:dyDescent="0.2">
      <c r="A40" s="230"/>
    </row>
    <row r="41" spans="1:13" ht="12.75" customHeight="1" x14ac:dyDescent="0.2">
      <c r="A41" s="230"/>
    </row>
    <row r="42" spans="1:13" ht="12.75" customHeight="1" x14ac:dyDescent="0.2">
      <c r="A42" s="230"/>
    </row>
    <row r="43" spans="1:13" ht="12.75" customHeight="1" x14ac:dyDescent="0.2">
      <c r="A43" s="230"/>
    </row>
    <row r="44" spans="1:13" ht="12.75" customHeight="1" x14ac:dyDescent="0.2">
      <c r="A44" s="230"/>
    </row>
    <row r="45" spans="1:13" ht="12.75" customHeight="1" x14ac:dyDescent="0.2">
      <c r="A45" s="230"/>
    </row>
    <row r="46" spans="1:13" ht="12.75" customHeight="1" x14ac:dyDescent="0.2">
      <c r="A46" s="230"/>
    </row>
    <row r="47" spans="1:13" ht="12.75" customHeight="1" x14ac:dyDescent="0.2">
      <c r="A47" s="230"/>
    </row>
    <row r="48" spans="1:13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</sheetData>
  <sortState xmlns:xlrd2="http://schemas.microsoft.com/office/spreadsheetml/2017/richdata2" ref="B29:F31">
    <sortCondition ref="F29"/>
  </sortState>
  <mergeCells count="11">
    <mergeCell ref="M17:N17"/>
    <mergeCell ref="O17:P17"/>
    <mergeCell ref="Q17:R17"/>
    <mergeCell ref="S17:T17"/>
    <mergeCell ref="U17:V17"/>
    <mergeCell ref="I1:V1"/>
    <mergeCell ref="M2:N2"/>
    <mergeCell ref="O2:P2"/>
    <mergeCell ref="Q2:R2"/>
    <mergeCell ref="S2:T2"/>
    <mergeCell ref="U2:V2"/>
  </mergeCells>
  <conditionalFormatting sqref="S5 Q5 U5 O5:O15 M5:M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7" priority="5" rank="3"/>
    <cfRule type="top10" dxfId="6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797271F-C793-4A59-AFC7-72B101D134E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ABDE1A29-DD5B-45C6-AB9B-18A52FC30FB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2"/>
  <sheetViews>
    <sheetView zoomScale="90" zoomScaleNormal="90" workbookViewId="0">
      <selection activeCell="D32" sqref="D32"/>
    </sheetView>
  </sheetViews>
  <sheetFormatPr defaultRowHeight="12.75" x14ac:dyDescent="0.2"/>
  <cols>
    <col min="2" max="2" width="9" bestFit="1" customWidth="1"/>
    <col min="3" max="3" width="21.42578125" bestFit="1" customWidth="1"/>
    <col min="4" max="4" width="16.28515625" bestFit="1" customWidth="1"/>
    <col min="6" max="6" width="10.28515625" bestFit="1" customWidth="1"/>
    <col min="8" max="8" width="4" customWidth="1"/>
    <col min="9" max="9" width="23.85546875" bestFit="1" customWidth="1"/>
    <col min="11" max="11" width="11.28515625" bestFit="1" customWidth="1"/>
    <col min="12" max="22" width="6.28515625" customWidth="1"/>
  </cols>
  <sheetData>
    <row r="1" spans="1:22" ht="16.5" thickBot="1" x14ac:dyDescent="0.3">
      <c r="A1" s="160" t="s">
        <v>92</v>
      </c>
      <c r="B1" s="137" t="s">
        <v>94</v>
      </c>
      <c r="C1" s="137" t="s">
        <v>0</v>
      </c>
      <c r="D1" s="137" t="s">
        <v>3</v>
      </c>
      <c r="E1" s="137" t="s">
        <v>27</v>
      </c>
      <c r="F1" s="176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4" t="s">
        <v>87</v>
      </c>
      <c r="B2" s="42"/>
      <c r="C2" s="40" t="s">
        <v>41</v>
      </c>
      <c r="D2" s="40"/>
      <c r="E2" s="40"/>
      <c r="F2" s="197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ht="12.75" customHeight="1" x14ac:dyDescent="0.25">
      <c r="A3" s="164"/>
      <c r="B3" s="42"/>
      <c r="C3" s="40"/>
      <c r="D3" s="40"/>
      <c r="E3" s="40"/>
      <c r="F3" s="197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2.75" customHeight="1" x14ac:dyDescent="0.25">
      <c r="A4" s="164"/>
      <c r="B4" s="5">
        <v>33</v>
      </c>
      <c r="C4" s="5" t="s">
        <v>35</v>
      </c>
      <c r="D4" s="5" t="s">
        <v>36</v>
      </c>
      <c r="E4" s="52">
        <v>10.56</v>
      </c>
      <c r="F4" s="154" t="s">
        <v>76</v>
      </c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2.75" customHeight="1" x14ac:dyDescent="0.25">
      <c r="A5" s="164"/>
      <c r="B5" s="5">
        <v>31</v>
      </c>
      <c r="C5" s="5" t="s">
        <v>70</v>
      </c>
      <c r="D5" s="5" t="s">
        <v>67</v>
      </c>
      <c r="E5" s="52">
        <v>11.64</v>
      </c>
      <c r="F5" s="154" t="s">
        <v>77</v>
      </c>
      <c r="I5" s="88" t="s">
        <v>35</v>
      </c>
      <c r="J5" s="142">
        <f t="shared" ref="J5" si="0">COUNT(N5,P5,R5,T5,V5)</f>
        <v>2</v>
      </c>
      <c r="K5" s="139">
        <f>RANK(L5,$L$5:$L$15,0)</f>
        <v>1</v>
      </c>
      <c r="L5" s="59">
        <f t="shared" ref="L5" si="1">SUM(N5,P5,R5,T5,V5)</f>
        <v>50</v>
      </c>
      <c r="M5" s="60" t="str">
        <f>VLOOKUP(I5,$C$4:$F$7,4,FALSE)</f>
        <v>1.</v>
      </c>
      <c r="N5" s="60">
        <f>VLOOKUP(M5,segéd!$B$2:$C$16,2,FALSE)</f>
        <v>25</v>
      </c>
      <c r="O5" s="61" t="str">
        <f>VLOOKUP(I5,$C$18:$F$20,4,FALSE)</f>
        <v>1.</v>
      </c>
      <c r="P5" s="62">
        <f>VLOOKUP(O5,segéd!$B$2:$C$17,2,FALSE)</f>
        <v>25</v>
      </c>
      <c r="Q5" s="122"/>
      <c r="R5" s="123"/>
      <c r="S5" s="124"/>
      <c r="T5" s="125"/>
      <c r="U5" s="123"/>
      <c r="V5" s="126"/>
    </row>
    <row r="6" spans="1:22" ht="12.75" customHeight="1" x14ac:dyDescent="0.25">
      <c r="A6" s="164"/>
      <c r="B6" s="5">
        <v>30</v>
      </c>
      <c r="C6" s="10" t="s">
        <v>7</v>
      </c>
      <c r="D6" s="5" t="s">
        <v>6</v>
      </c>
      <c r="E6" s="52">
        <v>12.53</v>
      </c>
      <c r="F6" s="154" t="s">
        <v>78</v>
      </c>
      <c r="I6" s="89" t="s">
        <v>70</v>
      </c>
      <c r="J6" s="142">
        <f t="shared" ref="J6:J9" si="2">COUNT(N6,P6,R6,T6,V6)</f>
        <v>2</v>
      </c>
      <c r="K6" s="139">
        <f t="shared" ref="K6:K9" si="3">RANK(L6,$L$5:$L$15,0)</f>
        <v>2</v>
      </c>
      <c r="L6" s="69">
        <f t="shared" ref="L6:L9" si="4">SUM(N6,P6,R6,T6,V6)</f>
        <v>40</v>
      </c>
      <c r="M6" s="60" t="str">
        <f t="shared" ref="M6:M9" si="5">VLOOKUP(I6,$C$4:$F$7,4,FALSE)</f>
        <v>2.</v>
      </c>
      <c r="N6" s="60">
        <f>VLOOKUP(M6,segéd!$B$2:$C$16,2,FALSE)</f>
        <v>20</v>
      </c>
      <c r="O6" s="61" t="str">
        <f>VLOOKUP(I6,$C$18:$F$20,4,FALSE)</f>
        <v>2.</v>
      </c>
      <c r="P6" s="62">
        <f>VLOOKUP(O6,segéd!$B$2:$C$17,2,FALSE)</f>
        <v>20</v>
      </c>
      <c r="Q6" s="127"/>
      <c r="R6" s="128"/>
      <c r="S6" s="129"/>
      <c r="T6" s="130"/>
      <c r="U6" s="128"/>
      <c r="V6" s="131"/>
    </row>
    <row r="7" spans="1:22" ht="15.75" x14ac:dyDescent="0.25">
      <c r="A7" s="164"/>
      <c r="B7" s="5">
        <v>32</v>
      </c>
      <c r="C7" s="10" t="s">
        <v>12</v>
      </c>
      <c r="D7" s="5" t="s">
        <v>6</v>
      </c>
      <c r="E7" s="52">
        <v>12.56</v>
      </c>
      <c r="F7" s="154" t="s">
        <v>79</v>
      </c>
      <c r="I7" s="89" t="s">
        <v>7</v>
      </c>
      <c r="J7" s="142">
        <f t="shared" si="2"/>
        <v>1</v>
      </c>
      <c r="K7" s="139">
        <f t="shared" si="3"/>
        <v>3</v>
      </c>
      <c r="L7" s="69">
        <f t="shared" si="4"/>
        <v>15</v>
      </c>
      <c r="M7" s="60" t="str">
        <f t="shared" si="5"/>
        <v>3.</v>
      </c>
      <c r="N7" s="60">
        <f>VLOOKUP(M7,segéd!$B$2:$C$16,2,FALSE)</f>
        <v>15</v>
      </c>
      <c r="O7" s="61" t="s">
        <v>119</v>
      </c>
      <c r="P7" s="62" t="s">
        <v>119</v>
      </c>
      <c r="Q7" s="127"/>
      <c r="R7" s="128"/>
      <c r="S7" s="129"/>
      <c r="T7" s="130"/>
      <c r="U7" s="128"/>
      <c r="V7" s="131"/>
    </row>
    <row r="8" spans="1:22" ht="12.75" customHeight="1" x14ac:dyDescent="0.25">
      <c r="A8" s="164"/>
      <c r="B8" s="5"/>
      <c r="C8" s="5"/>
      <c r="D8" s="5"/>
      <c r="E8" s="52"/>
      <c r="F8" s="154"/>
      <c r="I8" s="90" t="s">
        <v>138</v>
      </c>
      <c r="J8" s="142">
        <f t="shared" si="2"/>
        <v>1</v>
      </c>
      <c r="K8" s="139">
        <f t="shared" si="3"/>
        <v>3</v>
      </c>
      <c r="L8" s="69">
        <f t="shared" si="4"/>
        <v>15</v>
      </c>
      <c r="M8" s="60" t="s">
        <v>119</v>
      </c>
      <c r="N8" s="60" t="s">
        <v>119</v>
      </c>
      <c r="O8" s="61" t="str">
        <f>VLOOKUP(I8,$C$18:$F$20,4,FALSE)</f>
        <v>3.</v>
      </c>
      <c r="P8" s="62">
        <f>VLOOKUP(O8,segéd!$B$2:$C$17,2,FALSE)</f>
        <v>15</v>
      </c>
      <c r="Q8" s="127"/>
      <c r="R8" s="128"/>
      <c r="S8" s="129"/>
      <c r="T8" s="130"/>
      <c r="U8" s="128"/>
      <c r="V8" s="131"/>
    </row>
    <row r="9" spans="1:22" ht="12.75" customHeight="1" x14ac:dyDescent="0.25">
      <c r="A9" s="164"/>
      <c r="B9" s="158"/>
      <c r="C9" s="46" t="s">
        <v>42</v>
      </c>
      <c r="D9" s="46"/>
      <c r="E9" s="194"/>
      <c r="F9" s="198"/>
      <c r="I9" s="90" t="s">
        <v>12</v>
      </c>
      <c r="J9" s="142">
        <f t="shared" si="2"/>
        <v>1</v>
      </c>
      <c r="K9" s="139">
        <f t="shared" si="3"/>
        <v>5</v>
      </c>
      <c r="L9" s="69">
        <f t="shared" si="4"/>
        <v>12</v>
      </c>
      <c r="M9" s="60" t="str">
        <f t="shared" si="5"/>
        <v>4.</v>
      </c>
      <c r="N9" s="60">
        <f>VLOOKUP(M9,segéd!$B$2:$C$16,2,FALSE)</f>
        <v>12</v>
      </c>
      <c r="O9" s="61" t="s">
        <v>119</v>
      </c>
      <c r="P9" s="62" t="s">
        <v>119</v>
      </c>
      <c r="Q9" s="127"/>
      <c r="R9" s="128"/>
      <c r="S9" s="129"/>
      <c r="T9" s="130"/>
      <c r="U9" s="128"/>
      <c r="V9" s="131"/>
    </row>
    <row r="10" spans="1:22" ht="12.75" customHeight="1" x14ac:dyDescent="0.25">
      <c r="A10" s="164"/>
      <c r="B10" s="158"/>
      <c r="C10" s="46"/>
      <c r="D10" s="46"/>
      <c r="E10" s="194"/>
      <c r="F10" s="198"/>
      <c r="I10" s="90"/>
      <c r="J10" s="142"/>
      <c r="K10" s="139"/>
      <c r="L10" s="69"/>
      <c r="M10" s="60"/>
      <c r="N10" s="60"/>
      <c r="O10" s="61"/>
      <c r="P10" s="62"/>
      <c r="Q10" s="127"/>
      <c r="R10" s="128"/>
      <c r="S10" s="129"/>
      <c r="T10" s="130"/>
      <c r="U10" s="128"/>
      <c r="V10" s="131"/>
    </row>
    <row r="11" spans="1:22" ht="13.5" customHeight="1" x14ac:dyDescent="0.25">
      <c r="A11" s="164"/>
      <c r="B11" s="5">
        <v>34</v>
      </c>
      <c r="C11" s="5" t="s">
        <v>31</v>
      </c>
      <c r="D11" s="5" t="s">
        <v>32</v>
      </c>
      <c r="E11" s="52" t="s">
        <v>86</v>
      </c>
      <c r="F11" s="154" t="s">
        <v>121</v>
      </c>
      <c r="I11" s="90"/>
      <c r="J11" s="142"/>
      <c r="K11" s="139"/>
      <c r="L11" s="69"/>
      <c r="M11" s="60"/>
      <c r="N11" s="70"/>
      <c r="O11" s="61"/>
      <c r="P11" s="62"/>
      <c r="Q11" s="127"/>
      <c r="R11" s="128"/>
      <c r="S11" s="129"/>
      <c r="T11" s="130"/>
      <c r="U11" s="128"/>
      <c r="V11" s="131"/>
    </row>
    <row r="12" spans="1:22" ht="12.75" customHeight="1" x14ac:dyDescent="0.25">
      <c r="A12" s="164"/>
      <c r="B12" s="5">
        <v>36</v>
      </c>
      <c r="C12" s="5" t="s">
        <v>53</v>
      </c>
      <c r="D12" s="5" t="s">
        <v>52</v>
      </c>
      <c r="E12" s="52">
        <v>9.43</v>
      </c>
      <c r="F12" s="177" t="s">
        <v>76</v>
      </c>
      <c r="I12" s="90"/>
      <c r="J12" s="142"/>
      <c r="K12" s="139"/>
      <c r="L12" s="69"/>
      <c r="M12" s="60"/>
      <c r="N12" s="70"/>
      <c r="O12" s="6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4"/>
      <c r="B13" s="5">
        <v>35</v>
      </c>
      <c r="C13" s="5" t="s">
        <v>44</v>
      </c>
      <c r="D13" s="201" t="s">
        <v>45</v>
      </c>
      <c r="E13" s="52">
        <v>10.93</v>
      </c>
      <c r="F13" s="154" t="s">
        <v>77</v>
      </c>
      <c r="I13" s="90"/>
      <c r="J13" s="142"/>
      <c r="K13" s="139"/>
      <c r="L13" s="69"/>
      <c r="M13" s="60"/>
      <c r="N13" s="70"/>
      <c r="O13" s="61"/>
      <c r="P13" s="62"/>
      <c r="Q13" s="127"/>
      <c r="R13" s="128"/>
      <c r="S13" s="129"/>
      <c r="T13" s="130"/>
      <c r="U13" s="128"/>
      <c r="V13" s="131"/>
    </row>
    <row r="14" spans="1:22" ht="12.75" customHeight="1" x14ac:dyDescent="0.25">
      <c r="A14" s="164"/>
      <c r="B14" s="5">
        <v>37</v>
      </c>
      <c r="C14" s="5" t="s">
        <v>69</v>
      </c>
      <c r="D14" s="5" t="s">
        <v>67</v>
      </c>
      <c r="E14" s="52">
        <v>11.52</v>
      </c>
      <c r="F14" s="154" t="s">
        <v>78</v>
      </c>
      <c r="I14" s="90"/>
      <c r="J14" s="142"/>
      <c r="K14" s="139"/>
      <c r="L14" s="69"/>
      <c r="M14" s="60"/>
      <c r="N14" s="70"/>
      <c r="O14" s="61"/>
      <c r="P14" s="62"/>
      <c r="Q14" s="127"/>
      <c r="R14" s="128"/>
      <c r="S14" s="129"/>
      <c r="T14" s="130"/>
      <c r="U14" s="128"/>
      <c r="V14" s="131"/>
    </row>
    <row r="15" spans="1:22" ht="13.5" customHeight="1" thickBot="1" x14ac:dyDescent="0.3">
      <c r="A15" s="165"/>
      <c r="B15" s="155"/>
      <c r="C15" s="155"/>
      <c r="D15" s="155"/>
      <c r="E15" s="155"/>
      <c r="F15" s="156"/>
      <c r="I15" s="91"/>
      <c r="J15" s="142"/>
      <c r="K15" s="139"/>
      <c r="L15" s="92"/>
      <c r="M15" s="60"/>
      <c r="N15" s="93"/>
      <c r="O15" s="61"/>
      <c r="P15" s="62"/>
      <c r="Q15" s="132"/>
      <c r="R15" s="133"/>
      <c r="S15" s="134"/>
      <c r="T15" s="135"/>
      <c r="U15" s="133"/>
      <c r="V15" s="136"/>
    </row>
    <row r="16" spans="1:22" ht="15.75" x14ac:dyDescent="0.25">
      <c r="A16" s="167" t="s">
        <v>88</v>
      </c>
      <c r="B16" s="181"/>
      <c r="C16" s="169" t="s">
        <v>41</v>
      </c>
      <c r="D16" s="170"/>
      <c r="E16" s="170"/>
      <c r="F16" s="182"/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4"/>
      <c r="B17" s="42"/>
      <c r="C17" s="40"/>
      <c r="D17" s="41"/>
      <c r="E17" s="41"/>
      <c r="F17" s="174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12">
        <f>VLOOKUP(C18,nevezések!$A$1:$I$116,6,FALSE)</f>
        <v>41</v>
      </c>
      <c r="C18" s="147" t="s">
        <v>35</v>
      </c>
      <c r="D18" s="12" t="str">
        <f>VLOOKUP(C18,nevezések!$A$4:$I$116,4,FALSE)</f>
        <v>Big Foot Síiskola</v>
      </c>
      <c r="E18" s="5">
        <v>8.48</v>
      </c>
      <c r="F18" s="154" t="str">
        <f>RANK(E18,$E$18:$E$20,1)&amp;"."</f>
        <v>1.</v>
      </c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12">
        <f>VLOOKUP(C19,nevezések!$A$1:$I$116,6,FALSE)</f>
        <v>44</v>
      </c>
      <c r="C19" s="147" t="s">
        <v>70</v>
      </c>
      <c r="D19" s="12" t="str">
        <f>VLOOKUP(C19,nevezések!$A$4:$I$116,4,FALSE)</f>
        <v>Slider síiskola</v>
      </c>
      <c r="E19" s="5">
        <v>8.9600000000000009</v>
      </c>
      <c r="F19" s="154" t="str">
        <f>RANK(E19,$E$18:$E$20,1)&amp;"."</f>
        <v>2.</v>
      </c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2.75" customHeight="1" x14ac:dyDescent="0.25">
      <c r="A20" s="164"/>
      <c r="B20" s="12">
        <f>VLOOKUP(C20,nevezések!$A$1:$I$116,6,FALSE)</f>
        <v>42</v>
      </c>
      <c r="C20" s="147" t="s">
        <v>138</v>
      </c>
      <c r="D20" s="12" t="str">
        <f>VLOOKUP(C20,nevezések!$A$4:$I$116,4,FALSE)</f>
        <v>G2S</v>
      </c>
      <c r="E20" s="5">
        <v>9.65</v>
      </c>
      <c r="F20" s="154" t="str">
        <f>RANK(E20,$E$18:$E$20,1)&amp;"."</f>
        <v>3.</v>
      </c>
      <c r="I20" s="207" t="s">
        <v>53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50</v>
      </c>
      <c r="M20" s="60" t="str">
        <f t="shared" ref="M20:M24" si="6">VLOOKUP(I20,$C$11:$F$14,4,FALSE)</f>
        <v>1.</v>
      </c>
      <c r="N20" s="60">
        <f>VLOOKUP(M20,segéd!$B$2:$C$17,2,FALSE)</f>
        <v>25</v>
      </c>
      <c r="O20" s="61" t="str">
        <f>VLOOKUP(I20,$C$24:$F$27,4,FALSE)</f>
        <v>1.</v>
      </c>
      <c r="P20" s="62">
        <f>VLOOKUP(O20,segéd!$B$2:$C$17,2,FALSE)</f>
        <v>25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12"/>
      <c r="C21" s="147"/>
      <c r="D21" s="12"/>
      <c r="E21" s="5"/>
      <c r="F21" s="154"/>
      <c r="I21" s="207" t="s">
        <v>44</v>
      </c>
      <c r="J21" s="144">
        <f t="shared" ref="J21:J24" si="7">COUNT(N21,P21,R21,T21,V21)</f>
        <v>2</v>
      </c>
      <c r="K21" s="140">
        <f t="shared" ref="K21:K24" si="8">RANK(L21,$L$20:$L$30,0)</f>
        <v>2</v>
      </c>
      <c r="L21" s="69">
        <f t="shared" ref="L21:L24" si="9">SUM(N21,P21,R21,T21,V21)</f>
        <v>35</v>
      </c>
      <c r="M21" s="60" t="str">
        <f t="shared" si="6"/>
        <v>2.</v>
      </c>
      <c r="N21" s="60">
        <f>VLOOKUP(M21,segéd!$B$2:$C$17,2,FALSE)</f>
        <v>20</v>
      </c>
      <c r="O21" s="61" t="str">
        <f>VLOOKUP(I21,$C$24:$F$27,4,FALSE)</f>
        <v>3.</v>
      </c>
      <c r="P21" s="62">
        <f>VLOOKUP(O21,segéd!$B$2:$C$17,2,FALSE)</f>
        <v>15</v>
      </c>
      <c r="Q21" s="72"/>
      <c r="R21" s="73"/>
      <c r="S21" s="74"/>
      <c r="T21" s="75"/>
      <c r="U21" s="73"/>
      <c r="V21" s="76"/>
    </row>
    <row r="22" spans="1:22" ht="12.75" customHeight="1" x14ac:dyDescent="0.25">
      <c r="A22" s="164"/>
      <c r="B22" s="45"/>
      <c r="C22" s="46" t="s">
        <v>42</v>
      </c>
      <c r="D22" s="45"/>
      <c r="E22" s="42"/>
      <c r="F22" s="195"/>
      <c r="I22" s="207" t="s">
        <v>69</v>
      </c>
      <c r="J22" s="144">
        <f t="shared" si="7"/>
        <v>2</v>
      </c>
      <c r="K22" s="140">
        <f t="shared" si="8"/>
        <v>3</v>
      </c>
      <c r="L22" s="69">
        <f t="shared" si="9"/>
        <v>27</v>
      </c>
      <c r="M22" s="60" t="str">
        <f t="shared" si="6"/>
        <v>3.</v>
      </c>
      <c r="N22" s="60">
        <f>VLOOKUP(M22,segéd!$B$2:$C$17,2,FALSE)</f>
        <v>15</v>
      </c>
      <c r="O22" s="61" t="str">
        <f>VLOOKUP(I22,$C$24:$F$27,4,FALSE)</f>
        <v>4.</v>
      </c>
      <c r="P22" s="62">
        <f>VLOOKUP(O22,segéd!$B$2:$C$17,2,FALSE)</f>
        <v>12</v>
      </c>
      <c r="Q22" s="72"/>
      <c r="R22" s="73"/>
      <c r="S22" s="74"/>
      <c r="T22" s="75"/>
      <c r="U22" s="73"/>
      <c r="V22" s="76"/>
    </row>
    <row r="23" spans="1:22" ht="12.75" customHeight="1" x14ac:dyDescent="0.25">
      <c r="A23" s="164"/>
      <c r="B23" s="45"/>
      <c r="C23" s="46"/>
      <c r="D23" s="45"/>
      <c r="E23" s="42"/>
      <c r="F23" s="195"/>
      <c r="I23" s="207" t="s">
        <v>130</v>
      </c>
      <c r="J23" s="144">
        <f>COUNT(N23,P23,R23,T23,V23)</f>
        <v>1</v>
      </c>
      <c r="K23" s="140">
        <f t="shared" si="8"/>
        <v>4</v>
      </c>
      <c r="L23" s="69">
        <f t="shared" si="9"/>
        <v>20</v>
      </c>
      <c r="M23" s="60" t="s">
        <v>119</v>
      </c>
      <c r="N23" s="60" t="s">
        <v>119</v>
      </c>
      <c r="O23" s="61" t="str">
        <f>VLOOKUP(I23,$C$24:$F$27,4,FALSE)</f>
        <v>2.</v>
      </c>
      <c r="P23" s="62">
        <f>VLOOKUP(O23,segéd!$B$2:$C$17,2,FALSE)</f>
        <v>20</v>
      </c>
      <c r="Q23" s="72"/>
      <c r="R23" s="73"/>
      <c r="S23" s="74"/>
      <c r="T23" s="75"/>
      <c r="U23" s="73"/>
      <c r="V23" s="76"/>
    </row>
    <row r="24" spans="1:22" ht="12.75" customHeight="1" x14ac:dyDescent="0.25">
      <c r="A24" s="164"/>
      <c r="B24" s="12">
        <f>VLOOKUP(C24,nevezések!$A$1:$I$116,6,FALSE)</f>
        <v>43</v>
      </c>
      <c r="C24" s="147" t="s">
        <v>53</v>
      </c>
      <c r="D24" s="12" t="str">
        <f>VLOOKUP(C24,nevezések!$A$4:$I$116,4,FALSE)</f>
        <v>SKID Síiskola</v>
      </c>
      <c r="E24" s="5">
        <v>7.73</v>
      </c>
      <c r="F24" s="154" t="str">
        <f>RANK(E24,$E$24:$E$27,1)&amp;"."</f>
        <v>1.</v>
      </c>
      <c r="I24" s="207" t="s">
        <v>31</v>
      </c>
      <c r="J24" s="144">
        <f t="shared" si="7"/>
        <v>1</v>
      </c>
      <c r="K24" s="140">
        <f t="shared" si="8"/>
        <v>5</v>
      </c>
      <c r="L24" s="69">
        <f t="shared" si="9"/>
        <v>0</v>
      </c>
      <c r="M24" s="60" t="str">
        <f t="shared" si="6"/>
        <v>DNF</v>
      </c>
      <c r="N24" s="60">
        <f>VLOOKUP(M24,segéd!$B$2:$C$17,2,FALSE)</f>
        <v>0</v>
      </c>
      <c r="O24" s="61" t="s">
        <v>119</v>
      </c>
      <c r="P24" s="62" t="s">
        <v>119</v>
      </c>
      <c r="Q24" s="72"/>
      <c r="R24" s="73"/>
      <c r="S24" s="74"/>
      <c r="T24" s="75"/>
      <c r="U24" s="73"/>
      <c r="V24" s="76"/>
    </row>
    <row r="25" spans="1:22" ht="12.75" customHeight="1" x14ac:dyDescent="0.25">
      <c r="A25" s="164"/>
      <c r="B25" s="12">
        <f>VLOOKUP(C25,nevezések!$A$1:$I$116,6,FALSE)</f>
        <v>75</v>
      </c>
      <c r="C25" s="147" t="s">
        <v>130</v>
      </c>
      <c r="D25" s="12" t="str">
        <f>VLOOKUP(C25,nevezések!$A$4:$I$116,4,FALSE)</f>
        <v>SKID Síiskola</v>
      </c>
      <c r="E25" s="5">
        <v>8.4700000000000006</v>
      </c>
      <c r="F25" s="154" t="str">
        <f>RANK(E25,$E$24:$E$27,1)&amp;"."</f>
        <v>2.</v>
      </c>
      <c r="I25" s="207"/>
      <c r="J25" s="144"/>
      <c r="K25" s="140"/>
      <c r="L25" s="69"/>
      <c r="M25" s="60"/>
      <c r="N25" s="60"/>
      <c r="O25" s="61"/>
      <c r="P25" s="62"/>
      <c r="Q25" s="72"/>
      <c r="R25" s="73"/>
      <c r="S25" s="74"/>
      <c r="T25" s="75"/>
      <c r="U25" s="73"/>
      <c r="V25" s="76"/>
    </row>
    <row r="26" spans="1:22" ht="12.75" customHeight="1" x14ac:dyDescent="0.25">
      <c r="A26" s="164"/>
      <c r="B26" s="12">
        <f>VLOOKUP(C26,nevezések!$A$1:$I$116,6,FALSE)</f>
        <v>46</v>
      </c>
      <c r="C26" s="147" t="s">
        <v>44</v>
      </c>
      <c r="D26" s="12" t="str">
        <f>VLOOKUP(C26,nevezések!$A$4:$I$116,4,FALSE)</f>
        <v>Vasas Pasarét</v>
      </c>
      <c r="E26" s="5">
        <v>9.01</v>
      </c>
      <c r="F26" s="154" t="str">
        <f>RANK(E26,$E$24:$E$27,1)&amp;"."</f>
        <v>3.</v>
      </c>
      <c r="I26" s="207"/>
      <c r="J26" s="144"/>
      <c r="K26" s="140"/>
      <c r="L26" s="69"/>
      <c r="M26" s="60"/>
      <c r="N26" s="70"/>
      <c r="O26" s="61"/>
      <c r="P26" s="62"/>
      <c r="Q26" s="72"/>
      <c r="R26" s="73"/>
      <c r="S26" s="74"/>
      <c r="T26" s="75"/>
      <c r="U26" s="73"/>
      <c r="V26" s="76"/>
    </row>
    <row r="27" spans="1:22" ht="12.75" customHeight="1" x14ac:dyDescent="0.25">
      <c r="A27" s="164"/>
      <c r="B27" s="12">
        <f>VLOOKUP(C27,nevezések!$A$1:$I$116,6,FALSE)</f>
        <v>45</v>
      </c>
      <c r="C27" s="147" t="s">
        <v>69</v>
      </c>
      <c r="D27" s="12" t="str">
        <f>VLOOKUP(C27,nevezések!$A$4:$I$116,4,FALSE)</f>
        <v>Slider síiskola</v>
      </c>
      <c r="E27" s="52">
        <v>9.5</v>
      </c>
      <c r="F27" s="154" t="str">
        <f>RANK(E27,$E$24:$E$27,1)&amp;"."</f>
        <v>4.</v>
      </c>
      <c r="I27" s="68"/>
      <c r="J27" s="144"/>
      <c r="K27" s="140"/>
      <c r="L27" s="69"/>
      <c r="M27" s="60"/>
      <c r="N27" s="70"/>
      <c r="O27" s="61"/>
      <c r="P27" s="62"/>
      <c r="Q27" s="72"/>
      <c r="R27" s="73"/>
      <c r="S27" s="74"/>
      <c r="T27" s="75"/>
      <c r="U27" s="73"/>
      <c r="V27" s="76"/>
    </row>
    <row r="28" spans="1:22" ht="12.75" customHeight="1" thickBot="1" x14ac:dyDescent="0.3">
      <c r="A28" s="165"/>
      <c r="B28" s="172"/>
      <c r="C28" s="172"/>
      <c r="D28" s="172"/>
      <c r="E28" s="172"/>
      <c r="F28" s="175"/>
      <c r="I28" s="206"/>
      <c r="J28" s="144"/>
      <c r="K28" s="140"/>
      <c r="L28" s="69"/>
      <c r="M28" s="60"/>
      <c r="N28" s="70"/>
      <c r="O28" s="6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230"/>
      <c r="I29" s="206"/>
      <c r="J29" s="144"/>
      <c r="K29" s="140"/>
      <c r="L29" s="69"/>
      <c r="M29" s="60"/>
      <c r="N29" s="70"/>
      <c r="O29" s="6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230"/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2.75" customHeight="1" x14ac:dyDescent="0.2">
      <c r="A31" s="230"/>
    </row>
    <row r="32" spans="1:22" ht="15" x14ac:dyDescent="0.2">
      <c r="A32" s="230"/>
    </row>
    <row r="33" spans="1:1" ht="12.75" customHeight="1" x14ac:dyDescent="0.2">
      <c r="A33" s="230"/>
    </row>
    <row r="34" spans="1:1" ht="12.75" customHeight="1" x14ac:dyDescent="0.2">
      <c r="A34" s="230"/>
    </row>
    <row r="35" spans="1:1" ht="12.75" customHeight="1" x14ac:dyDescent="0.2">
      <c r="A35" s="230"/>
    </row>
    <row r="36" spans="1:1" ht="12.75" customHeight="1" x14ac:dyDescent="0.2">
      <c r="A36" s="230"/>
    </row>
    <row r="37" spans="1:1" ht="12.75" customHeight="1" x14ac:dyDescent="0.2">
      <c r="A37" s="230"/>
    </row>
    <row r="38" spans="1:1" ht="12.75" customHeight="1" x14ac:dyDescent="0.2">
      <c r="A38" s="230"/>
    </row>
    <row r="39" spans="1:1" ht="12.75" customHeight="1" x14ac:dyDescent="0.2">
      <c r="A39" s="230"/>
    </row>
    <row r="40" spans="1:1" ht="12.75" customHeight="1" x14ac:dyDescent="0.2">
      <c r="A40" s="230"/>
    </row>
    <row r="41" spans="1:1" ht="12.75" customHeight="1" x14ac:dyDescent="0.2">
      <c r="A41" s="230"/>
    </row>
    <row r="42" spans="1:1" ht="12.75" customHeight="1" x14ac:dyDescent="0.2">
      <c r="A42" s="230"/>
    </row>
    <row r="43" spans="1:1" ht="13.5" customHeight="1" x14ac:dyDescent="0.2">
      <c r="A43" s="230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</sheetData>
  <sortState xmlns:xlrd2="http://schemas.microsoft.com/office/spreadsheetml/2017/richdata2" ref="B25:F27">
    <sortCondition ref="F24"/>
  </sortState>
  <mergeCells count="11">
    <mergeCell ref="M17:N17"/>
    <mergeCell ref="O17:P17"/>
    <mergeCell ref="Q17:R17"/>
    <mergeCell ref="S17:T17"/>
    <mergeCell ref="U17:V17"/>
    <mergeCell ref="I1:V1"/>
    <mergeCell ref="M2:N2"/>
    <mergeCell ref="O2:P2"/>
    <mergeCell ref="Q2:R2"/>
    <mergeCell ref="S2:T2"/>
    <mergeCell ref="U2:V2"/>
  </mergeCells>
  <conditionalFormatting sqref="S5 Q5 U5 O5:O15 M5:M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5" priority="5" rank="3"/>
    <cfRule type="top10" dxfId="4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6858D9A-CDE7-4F24-A191-821782B7915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5D26783F-F9F6-4576-965B-832F16CCD2B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8"/>
  <sheetViews>
    <sheetView topLeftCell="A2" zoomScale="90" zoomScaleNormal="90" workbookViewId="0">
      <selection activeCell="H18" sqref="H18"/>
    </sheetView>
  </sheetViews>
  <sheetFormatPr defaultRowHeight="12.75" x14ac:dyDescent="0.2"/>
  <cols>
    <col min="3" max="3" width="20" bestFit="1" customWidth="1"/>
    <col min="4" max="4" width="16.28515625" bestFit="1" customWidth="1"/>
    <col min="6" max="6" width="10.28515625" bestFit="1" customWidth="1"/>
    <col min="8" max="8" width="4.42578125" customWidth="1"/>
    <col min="9" max="9" width="21.42578125" bestFit="1" customWidth="1"/>
    <col min="10" max="10" width="8.7109375" bestFit="1" customWidth="1"/>
    <col min="11" max="11" width="11.28515625" bestFit="1" customWidth="1"/>
    <col min="12" max="22" width="6.42578125" customWidth="1"/>
  </cols>
  <sheetData>
    <row r="1" spans="1:22" ht="16.5" thickBot="1" x14ac:dyDescent="0.3">
      <c r="A1" s="160" t="s">
        <v>92</v>
      </c>
      <c r="B1" s="137" t="s">
        <v>61</v>
      </c>
      <c r="C1" s="137" t="s">
        <v>0</v>
      </c>
      <c r="D1" s="137" t="s">
        <v>3</v>
      </c>
      <c r="E1" s="137" t="s">
        <v>27</v>
      </c>
      <c r="F1" s="176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1" t="s">
        <v>87</v>
      </c>
      <c r="B2" s="158"/>
      <c r="C2" s="40" t="s">
        <v>41</v>
      </c>
      <c r="D2" s="40"/>
      <c r="E2" s="40"/>
      <c r="F2" s="197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s="8" customFormat="1" ht="13.5" customHeight="1" x14ac:dyDescent="0.25">
      <c r="A3" s="161"/>
      <c r="B3" s="158"/>
      <c r="C3" s="40"/>
      <c r="D3" s="40"/>
      <c r="E3" s="40"/>
      <c r="F3" s="197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5" x14ac:dyDescent="0.25">
      <c r="A4" s="161"/>
      <c r="B4" s="5">
        <v>39</v>
      </c>
      <c r="C4" s="10" t="s">
        <v>13</v>
      </c>
      <c r="D4" s="5" t="s">
        <v>6</v>
      </c>
      <c r="E4" s="52">
        <v>9.93</v>
      </c>
      <c r="F4" s="154" t="s">
        <v>76</v>
      </c>
      <c r="H4" s="5"/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5.75" x14ac:dyDescent="0.25">
      <c r="A5" s="161"/>
      <c r="B5" s="13">
        <v>38</v>
      </c>
      <c r="C5" s="202" t="s">
        <v>71</v>
      </c>
      <c r="D5" s="13" t="s">
        <v>45</v>
      </c>
      <c r="E5" s="204">
        <v>20.63</v>
      </c>
      <c r="F5" s="203" t="s">
        <v>77</v>
      </c>
      <c r="I5" s="88" t="s">
        <v>13</v>
      </c>
      <c r="J5" s="142">
        <f t="shared" ref="J5" si="0">COUNT(N5,P5,R5,T5,V5)</f>
        <v>1</v>
      </c>
      <c r="K5" s="139">
        <f>RANK(L5,$L$5:$L$15,0)</f>
        <v>1</v>
      </c>
      <c r="L5" s="59">
        <f t="shared" ref="L5" si="1">SUM(N5,P5,R5,T5,V5)</f>
        <v>25</v>
      </c>
      <c r="M5" s="60" t="str">
        <f>VLOOKUP(I5,$C$4:$F$5,4,FALSE)</f>
        <v>1.</v>
      </c>
      <c r="N5" s="60">
        <f>VLOOKUP(M5,segéd!$B$2:$C$16,2,FALSE)</f>
        <v>25</v>
      </c>
      <c r="O5" s="61" t="s">
        <v>119</v>
      </c>
      <c r="P5" s="62" t="s">
        <v>119</v>
      </c>
      <c r="Q5" s="122"/>
      <c r="R5" s="123"/>
      <c r="S5" s="124"/>
      <c r="T5" s="125"/>
      <c r="U5" s="123"/>
      <c r="V5" s="126"/>
    </row>
    <row r="6" spans="1:22" ht="15.75" x14ac:dyDescent="0.25">
      <c r="A6" s="161"/>
      <c r="B6" s="5"/>
      <c r="C6" s="10"/>
      <c r="D6" s="5"/>
      <c r="E6" s="52"/>
      <c r="F6" s="154"/>
      <c r="I6" s="89" t="s">
        <v>127</v>
      </c>
      <c r="J6" s="142">
        <f t="shared" ref="J6:J7" si="2">COUNT(N6,P6,R6,T6,V6)</f>
        <v>1</v>
      </c>
      <c r="K6" s="139">
        <f t="shared" ref="K6:K7" si="3">RANK(L6,$L$5:$L$15,0)</f>
        <v>1</v>
      </c>
      <c r="L6" s="69">
        <f t="shared" ref="L6:L7" si="4">SUM(N6,P6,R6,T6,V6)</f>
        <v>25</v>
      </c>
      <c r="M6" s="60" t="s">
        <v>119</v>
      </c>
      <c r="N6" s="60" t="s">
        <v>119</v>
      </c>
      <c r="O6" s="61" t="str">
        <f>VLOOKUP(I6,$C$15:$F$15,4,FALSE)</f>
        <v>1.</v>
      </c>
      <c r="P6" s="62">
        <f>VLOOKUP(O6,segéd!$B$2:$C$17,2,FALSE)</f>
        <v>25</v>
      </c>
      <c r="Q6" s="127"/>
      <c r="R6" s="128"/>
      <c r="S6" s="129"/>
      <c r="T6" s="130"/>
      <c r="U6" s="128"/>
      <c r="V6" s="131"/>
    </row>
    <row r="7" spans="1:22" ht="15.75" x14ac:dyDescent="0.25">
      <c r="A7" s="161"/>
      <c r="B7" s="158"/>
      <c r="C7" s="46" t="s">
        <v>42</v>
      </c>
      <c r="D7" s="46"/>
      <c r="E7" s="194"/>
      <c r="F7" s="198"/>
      <c r="G7" s="7"/>
      <c r="I7" s="89" t="s">
        <v>71</v>
      </c>
      <c r="J7" s="142">
        <f t="shared" si="2"/>
        <v>1</v>
      </c>
      <c r="K7" s="139">
        <f t="shared" si="3"/>
        <v>3</v>
      </c>
      <c r="L7" s="69">
        <f t="shared" si="4"/>
        <v>20</v>
      </c>
      <c r="M7" s="60" t="str">
        <f>VLOOKUP(I7,$C$4:$F$5,4,FALSE)</f>
        <v>2.</v>
      </c>
      <c r="N7" s="60">
        <f>VLOOKUP(M7,segéd!$B$2:$C$16,2,FALSE)</f>
        <v>20</v>
      </c>
      <c r="O7" s="61" t="s">
        <v>119</v>
      </c>
      <c r="P7" s="62" t="s">
        <v>119</v>
      </c>
      <c r="Q7" s="127"/>
      <c r="R7" s="128"/>
      <c r="S7" s="129"/>
      <c r="T7" s="130"/>
      <c r="U7" s="128"/>
      <c r="V7" s="131"/>
    </row>
    <row r="8" spans="1:22" ht="15.75" x14ac:dyDescent="0.25">
      <c r="A8" s="161"/>
      <c r="B8" s="158"/>
      <c r="C8" s="46"/>
      <c r="D8" s="46"/>
      <c r="E8" s="194"/>
      <c r="F8" s="198"/>
      <c r="I8" s="90"/>
      <c r="J8" s="142"/>
      <c r="K8" s="139"/>
      <c r="L8" s="69"/>
      <c r="M8" s="60"/>
      <c r="N8" s="60"/>
      <c r="O8" s="61"/>
      <c r="P8" s="62"/>
      <c r="Q8" s="127"/>
      <c r="R8" s="128"/>
      <c r="S8" s="129"/>
      <c r="T8" s="130"/>
      <c r="U8" s="128"/>
      <c r="V8" s="131"/>
    </row>
    <row r="9" spans="1:22" ht="12.75" customHeight="1" x14ac:dyDescent="0.25">
      <c r="A9" s="164"/>
      <c r="B9" s="5">
        <v>40</v>
      </c>
      <c r="C9" s="10" t="s">
        <v>5</v>
      </c>
      <c r="D9" s="5" t="s">
        <v>6</v>
      </c>
      <c r="E9" s="52">
        <v>8.24</v>
      </c>
      <c r="F9" s="154" t="s">
        <v>76</v>
      </c>
      <c r="I9" s="90"/>
      <c r="J9" s="142"/>
      <c r="K9" s="139"/>
      <c r="L9" s="69"/>
      <c r="M9" s="60"/>
      <c r="N9" s="60"/>
      <c r="O9" s="61"/>
      <c r="P9" s="62"/>
      <c r="Q9" s="127"/>
      <c r="R9" s="128"/>
      <c r="S9" s="129"/>
      <c r="T9" s="130"/>
      <c r="U9" s="128"/>
      <c r="V9" s="131"/>
    </row>
    <row r="10" spans="1:22" ht="13.5" customHeight="1" x14ac:dyDescent="0.25">
      <c r="A10" s="164"/>
      <c r="B10" s="5">
        <v>42</v>
      </c>
      <c r="C10" s="10" t="s">
        <v>66</v>
      </c>
      <c r="D10" s="5" t="s">
        <v>67</v>
      </c>
      <c r="E10" s="52">
        <v>9.18</v>
      </c>
      <c r="F10" s="154" t="s">
        <v>77</v>
      </c>
      <c r="I10" s="90"/>
      <c r="J10" s="142"/>
      <c r="K10" s="139"/>
      <c r="L10" s="69"/>
      <c r="M10" s="60"/>
      <c r="N10" s="60"/>
      <c r="O10" s="61"/>
      <c r="P10" s="62"/>
      <c r="Q10" s="127"/>
      <c r="R10" s="128"/>
      <c r="S10" s="129"/>
      <c r="T10" s="130"/>
      <c r="U10" s="128"/>
      <c r="V10" s="131"/>
    </row>
    <row r="11" spans="1:22" ht="15.75" x14ac:dyDescent="0.25">
      <c r="A11" s="164"/>
      <c r="B11" s="5">
        <v>41</v>
      </c>
      <c r="C11" s="10" t="s">
        <v>8</v>
      </c>
      <c r="D11" s="5" t="s">
        <v>6</v>
      </c>
      <c r="E11" s="52">
        <v>13.58</v>
      </c>
      <c r="F11" s="154" t="s">
        <v>78</v>
      </c>
      <c r="I11" s="90"/>
      <c r="J11" s="142"/>
      <c r="K11" s="139"/>
      <c r="L11" s="69"/>
      <c r="M11" s="60"/>
      <c r="N11" s="70"/>
      <c r="O11" s="61"/>
      <c r="P11" s="62"/>
      <c r="Q11" s="127"/>
      <c r="R11" s="128"/>
      <c r="S11" s="129"/>
      <c r="T11" s="130"/>
      <c r="U11" s="128"/>
      <c r="V11" s="131"/>
    </row>
    <row r="12" spans="1:22" ht="12.75" customHeight="1" thickBot="1" x14ac:dyDescent="0.3">
      <c r="A12" s="165"/>
      <c r="B12" s="155"/>
      <c r="C12" s="200"/>
      <c r="D12" s="155"/>
      <c r="E12" s="189"/>
      <c r="F12" s="156"/>
      <c r="I12" s="90"/>
      <c r="J12" s="142"/>
      <c r="K12" s="139"/>
      <c r="L12" s="69"/>
      <c r="M12" s="60"/>
      <c r="N12" s="70"/>
      <c r="O12" s="6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7" t="s">
        <v>88</v>
      </c>
      <c r="B13" s="181"/>
      <c r="C13" s="169" t="s">
        <v>41</v>
      </c>
      <c r="D13" s="170"/>
      <c r="E13" s="170"/>
      <c r="F13" s="182"/>
      <c r="I13" s="90"/>
      <c r="J13" s="142"/>
      <c r="K13" s="139"/>
      <c r="L13" s="69"/>
      <c r="M13" s="60"/>
      <c r="N13" s="70"/>
      <c r="O13" s="61"/>
      <c r="P13" s="62"/>
      <c r="Q13" s="127"/>
      <c r="R13" s="128"/>
      <c r="S13" s="129"/>
      <c r="T13" s="130"/>
      <c r="U13" s="128"/>
      <c r="V13" s="131"/>
    </row>
    <row r="14" spans="1:22" ht="12.75" customHeight="1" x14ac:dyDescent="0.25">
      <c r="A14" s="164"/>
      <c r="B14" s="42"/>
      <c r="C14" s="40"/>
      <c r="D14" s="41"/>
      <c r="E14" s="41"/>
      <c r="F14" s="174"/>
      <c r="I14" s="90"/>
      <c r="J14" s="142"/>
      <c r="K14" s="139"/>
      <c r="L14" s="69"/>
      <c r="M14" s="60"/>
      <c r="N14" s="70"/>
      <c r="O14" s="61"/>
      <c r="P14" s="62"/>
      <c r="Q14" s="127"/>
      <c r="R14" s="128"/>
      <c r="S14" s="129"/>
      <c r="T14" s="130"/>
      <c r="U14" s="128"/>
      <c r="V14" s="131"/>
    </row>
    <row r="15" spans="1:22" ht="12.75" customHeight="1" x14ac:dyDescent="0.25">
      <c r="A15" s="164"/>
      <c r="B15" s="12">
        <f>VLOOKUP(C15,nevezések!$A$1:$I$116,6,FALSE)</f>
        <v>48</v>
      </c>
      <c r="C15" s="147" t="s">
        <v>127</v>
      </c>
      <c r="D15" s="12" t="str">
        <f>VLOOKUP(C15,nevezések!$A$4:$I$116,4,FALSE)</f>
        <v>G2S</v>
      </c>
      <c r="E15" s="5">
        <v>9.48</v>
      </c>
      <c r="F15" s="154" t="str">
        <f>RANK(E15,$E$15:$E$15,1)&amp;"."</f>
        <v>1.</v>
      </c>
      <c r="I15" s="91"/>
      <c r="J15" s="142"/>
      <c r="K15" s="139"/>
      <c r="L15" s="92"/>
      <c r="M15" s="60"/>
      <c r="N15" s="93"/>
      <c r="O15" s="61"/>
      <c r="P15" s="62"/>
      <c r="Q15" s="132"/>
      <c r="R15" s="133"/>
      <c r="S15" s="134"/>
      <c r="T15" s="135"/>
      <c r="U15" s="133"/>
      <c r="V15" s="136"/>
    </row>
    <row r="16" spans="1:22" ht="12.75" customHeight="1" x14ac:dyDescent="0.25">
      <c r="A16" s="164"/>
      <c r="B16" s="12"/>
      <c r="C16" s="5"/>
      <c r="D16" s="12"/>
      <c r="E16" s="5"/>
      <c r="F16" s="154"/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4"/>
      <c r="B17" s="45"/>
      <c r="C17" s="46" t="s">
        <v>42</v>
      </c>
      <c r="D17" s="45"/>
      <c r="E17" s="42"/>
      <c r="F17" s="195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45"/>
      <c r="C18" s="46"/>
      <c r="D18" s="45"/>
      <c r="E18" s="42"/>
      <c r="F18" s="195"/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12">
        <f>VLOOKUP(C19,nevezések!$A$1:$I$116,6,FALSE)</f>
        <v>49</v>
      </c>
      <c r="C19" s="147" t="s">
        <v>66</v>
      </c>
      <c r="D19" s="12" t="str">
        <f>VLOOKUP(C19,nevezések!$A$4:$I$116,4,FALSE)</f>
        <v>Slider síiskola</v>
      </c>
      <c r="E19" s="5">
        <v>8.4</v>
      </c>
      <c r="F19" s="154" t="str">
        <f>RANK(E19,$E$19:$E$21,1)&amp;"."</f>
        <v>1.</v>
      </c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2.75" customHeight="1" x14ac:dyDescent="0.25">
      <c r="A20" s="164"/>
      <c r="B20" s="12">
        <f>VLOOKUP(C20,nevezések!$A$1:$I$116,6,FALSE)</f>
        <v>50</v>
      </c>
      <c r="C20" s="147" t="s">
        <v>128</v>
      </c>
      <c r="D20" s="12" t="str">
        <f>VLOOKUP(C20,nevezések!$A$4:$I$116,4,FALSE)</f>
        <v>Vasas Pasarét</v>
      </c>
      <c r="E20" s="5">
        <v>8.51</v>
      </c>
      <c r="F20" s="154" t="str">
        <f>RANK(E20,$E$19:$E$21,1)&amp;"."</f>
        <v>2.</v>
      </c>
      <c r="I20" s="58" t="s">
        <v>66</v>
      </c>
      <c r="J20" s="144">
        <f>COUNT(N20,P20,R20,T20,V20)</f>
        <v>2</v>
      </c>
      <c r="K20" s="139">
        <f>RANK(L20,$L$20:$L$30,0)</f>
        <v>1</v>
      </c>
      <c r="L20" s="59">
        <f>SUM(N20,P20,R20,T20,V20)</f>
        <v>45</v>
      </c>
      <c r="M20" s="60" t="str">
        <f>VLOOKUP(I20,$C$9:$F$11,4,FALSE)</f>
        <v>2.</v>
      </c>
      <c r="N20" s="60">
        <f>VLOOKUP(M20,segéd!$B$2:$C$17,2,FALSE)</f>
        <v>20</v>
      </c>
      <c r="O20" s="61" t="str">
        <f>VLOOKUP(I20,$C$19:$F$21,4,FALSE)</f>
        <v>1.</v>
      </c>
      <c r="P20" s="62">
        <f>VLOOKUP(O20,segéd!$B$2:$C$17,2,FALSE)</f>
        <v>25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12">
        <f>VLOOKUP(C21,nevezések!$A$1:$I$116,6,FALSE)</f>
        <v>47</v>
      </c>
      <c r="C21" s="224" t="s">
        <v>8</v>
      </c>
      <c r="D21" s="12" t="str">
        <f>VLOOKUP(C21,nevezések!$A$4:$I$116,4,FALSE)</f>
        <v>4seasons Síiskola</v>
      </c>
      <c r="E21" s="5">
        <v>9.5399999999999991</v>
      </c>
      <c r="F21" s="154" t="str">
        <f>RANK(E21,$E$19:$E$21,1)&amp;"."</f>
        <v>3.</v>
      </c>
      <c r="I21" s="207" t="s">
        <v>8</v>
      </c>
      <c r="J21" s="144">
        <f t="shared" ref="J21:J22" si="5">COUNT(N21,P21,R21,T21,V21)</f>
        <v>2</v>
      </c>
      <c r="K21" s="140">
        <f t="shared" ref="K21:K23" si="6">RANK(L21,$L$20:$L$30,0)</f>
        <v>2</v>
      </c>
      <c r="L21" s="69">
        <f t="shared" ref="L21:L23" si="7">SUM(N21,P21,R21,T21,V21)</f>
        <v>30</v>
      </c>
      <c r="M21" s="60" t="str">
        <f t="shared" ref="M21:M22" si="8">VLOOKUP(I21,$C$9:$F$11,4,FALSE)</f>
        <v>3.</v>
      </c>
      <c r="N21" s="60">
        <f>VLOOKUP(M21,segéd!$B$2:$C$17,2,FALSE)</f>
        <v>15</v>
      </c>
      <c r="O21" s="61" t="str">
        <f>VLOOKUP(I21,$C$19:$F$21,4,FALSE)</f>
        <v>3.</v>
      </c>
      <c r="P21" s="62">
        <f>VLOOKUP(O21,segéd!$B$2:$C$17,2,FALSE)</f>
        <v>15</v>
      </c>
      <c r="Q21" s="72"/>
      <c r="R21" s="73"/>
      <c r="S21" s="74"/>
      <c r="T21" s="75"/>
      <c r="U21" s="73"/>
      <c r="V21" s="76"/>
    </row>
    <row r="22" spans="1:22" ht="12.75" customHeight="1" thickBot="1" x14ac:dyDescent="0.3">
      <c r="A22" s="165"/>
      <c r="B22" s="172"/>
      <c r="C22" s="172"/>
      <c r="D22" s="172"/>
      <c r="E22" s="172"/>
      <c r="F22" s="175"/>
      <c r="I22" s="207" t="s">
        <v>5</v>
      </c>
      <c r="J22" s="144">
        <f t="shared" si="5"/>
        <v>1</v>
      </c>
      <c r="K22" s="140">
        <f t="shared" si="6"/>
        <v>3</v>
      </c>
      <c r="L22" s="69">
        <f t="shared" si="7"/>
        <v>25</v>
      </c>
      <c r="M22" s="60" t="str">
        <f t="shared" si="8"/>
        <v>1.</v>
      </c>
      <c r="N22" s="60">
        <f>VLOOKUP(M22,segéd!$B$2:$C$17,2,FALSE)</f>
        <v>25</v>
      </c>
      <c r="O22" s="61" t="s">
        <v>119</v>
      </c>
      <c r="P22" s="62" t="s">
        <v>119</v>
      </c>
      <c r="Q22" s="72"/>
      <c r="R22" s="73"/>
      <c r="S22" s="74"/>
      <c r="T22" s="75"/>
      <c r="U22" s="73"/>
      <c r="V22" s="76"/>
    </row>
    <row r="23" spans="1:22" ht="12.75" customHeight="1" x14ac:dyDescent="0.25">
      <c r="A23" s="230"/>
      <c r="I23" s="207" t="s">
        <v>128</v>
      </c>
      <c r="J23" s="144">
        <f>COUNT(N23,P23,R23,T23,V23)</f>
        <v>1</v>
      </c>
      <c r="K23" s="140">
        <f t="shared" si="6"/>
        <v>4</v>
      </c>
      <c r="L23" s="69">
        <f t="shared" si="7"/>
        <v>20</v>
      </c>
      <c r="M23" s="60" t="s">
        <v>119</v>
      </c>
      <c r="N23" s="60" t="s">
        <v>119</v>
      </c>
      <c r="O23" s="61" t="str">
        <f>VLOOKUP(I23,$C$19:$F$21,4,FALSE)</f>
        <v>2.</v>
      </c>
      <c r="P23" s="62">
        <f>VLOOKUP(O23,segéd!$B$2:$C$17,2,FALSE)</f>
        <v>20</v>
      </c>
      <c r="Q23" s="72"/>
      <c r="R23" s="73"/>
      <c r="S23" s="74"/>
      <c r="T23" s="75"/>
      <c r="U23" s="73"/>
      <c r="V23" s="76"/>
    </row>
    <row r="24" spans="1:22" ht="12.75" customHeight="1" x14ac:dyDescent="0.25">
      <c r="A24" s="230"/>
      <c r="I24" s="207"/>
      <c r="J24" s="144"/>
      <c r="K24" s="140"/>
      <c r="L24" s="69"/>
      <c r="M24" s="60"/>
      <c r="N24" s="60"/>
      <c r="O24" s="61"/>
      <c r="P24" s="62"/>
      <c r="Q24" s="72"/>
      <c r="R24" s="73"/>
      <c r="S24" s="74"/>
      <c r="T24" s="75"/>
      <c r="U24" s="73"/>
      <c r="V24" s="76"/>
    </row>
    <row r="25" spans="1:22" ht="12.75" customHeight="1" x14ac:dyDescent="0.25">
      <c r="A25" s="230"/>
      <c r="I25" s="207"/>
      <c r="J25" s="144"/>
      <c r="K25" s="140"/>
      <c r="L25" s="69"/>
      <c r="M25" s="60"/>
      <c r="N25" s="60"/>
      <c r="O25" s="61"/>
      <c r="P25" s="62"/>
      <c r="Q25" s="72"/>
      <c r="R25" s="73"/>
      <c r="S25" s="74"/>
      <c r="T25" s="75"/>
      <c r="U25" s="73"/>
      <c r="V25" s="76"/>
    </row>
    <row r="26" spans="1:22" ht="12.75" customHeight="1" x14ac:dyDescent="0.25">
      <c r="A26" s="230"/>
      <c r="I26" s="207"/>
      <c r="J26" s="144"/>
      <c r="K26" s="140"/>
      <c r="L26" s="69"/>
      <c r="M26" s="60"/>
      <c r="N26" s="70"/>
      <c r="O26" s="61"/>
      <c r="P26" s="62"/>
      <c r="Q26" s="72"/>
      <c r="R26" s="73"/>
      <c r="S26" s="74"/>
      <c r="T26" s="75"/>
      <c r="U26" s="73"/>
      <c r="V26" s="76"/>
    </row>
    <row r="27" spans="1:22" ht="15.75" x14ac:dyDescent="0.25">
      <c r="A27" s="230"/>
      <c r="I27" s="68"/>
      <c r="J27" s="144"/>
      <c r="K27" s="140"/>
      <c r="L27" s="69"/>
      <c r="M27" s="60"/>
      <c r="N27" s="70"/>
      <c r="O27" s="61"/>
      <c r="P27" s="62"/>
      <c r="Q27" s="72"/>
      <c r="R27" s="73"/>
      <c r="S27" s="74"/>
      <c r="T27" s="75"/>
      <c r="U27" s="73"/>
      <c r="V27" s="76"/>
    </row>
    <row r="28" spans="1:22" ht="12.75" customHeight="1" x14ac:dyDescent="0.25">
      <c r="A28" s="230"/>
      <c r="I28" s="206"/>
      <c r="J28" s="144"/>
      <c r="K28" s="140"/>
      <c r="L28" s="69"/>
      <c r="M28" s="60"/>
      <c r="N28" s="70"/>
      <c r="O28" s="6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230"/>
      <c r="I29" s="206"/>
      <c r="J29" s="144"/>
      <c r="K29" s="140"/>
      <c r="L29" s="69"/>
      <c r="M29" s="60"/>
      <c r="N29" s="70"/>
      <c r="O29" s="6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230"/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2.75" customHeight="1" x14ac:dyDescent="0.2">
      <c r="A31" s="230"/>
    </row>
    <row r="32" spans="1:22" ht="12.75" customHeight="1" x14ac:dyDescent="0.2">
      <c r="A32" s="230"/>
    </row>
    <row r="33" spans="1:1" ht="12.75" customHeight="1" x14ac:dyDescent="0.2">
      <c r="A33" s="230"/>
    </row>
    <row r="34" spans="1:1" ht="12.75" customHeight="1" x14ac:dyDescent="0.2">
      <c r="A34" s="230"/>
    </row>
    <row r="35" spans="1:1" ht="12.75" customHeight="1" x14ac:dyDescent="0.2">
      <c r="A35" s="230"/>
    </row>
    <row r="36" spans="1:1" ht="12.75" customHeight="1" x14ac:dyDescent="0.2">
      <c r="A36" s="230"/>
    </row>
    <row r="37" spans="1:1" ht="12.75" customHeight="1" x14ac:dyDescent="0.2">
      <c r="A37" s="230"/>
    </row>
    <row r="38" spans="1:1" ht="12.75" customHeight="1" x14ac:dyDescent="0.2">
      <c r="A38" s="230"/>
    </row>
    <row r="39" spans="1:1" ht="12.75" customHeight="1" x14ac:dyDescent="0.2">
      <c r="A39" s="230"/>
    </row>
    <row r="40" spans="1:1" ht="13.5" customHeight="1" x14ac:dyDescent="0.2">
      <c r="A40" s="230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</sheetData>
  <sortState xmlns:xlrd2="http://schemas.microsoft.com/office/spreadsheetml/2017/richdata2" ref="B20:F21">
    <sortCondition ref="F19"/>
  </sortState>
  <mergeCells count="11">
    <mergeCell ref="M17:N17"/>
    <mergeCell ref="O17:P17"/>
    <mergeCell ref="Q17:R17"/>
    <mergeCell ref="S17:T17"/>
    <mergeCell ref="U17:V17"/>
    <mergeCell ref="I1:V1"/>
    <mergeCell ref="M2:N2"/>
    <mergeCell ref="O2:P2"/>
    <mergeCell ref="Q2:R2"/>
    <mergeCell ref="S2:T2"/>
    <mergeCell ref="U2:V2"/>
  </mergeCells>
  <conditionalFormatting sqref="S5 Q5 U5 O5:O15 M5:M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3" priority="5" rank="3"/>
    <cfRule type="top10" dxfId="2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ADECE8F-3795-4AED-A992-9ED7FBB5FF4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C58C124C-55DC-4E23-A84B-997849EF7B6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1"/>
  <sheetViews>
    <sheetView zoomScale="90" zoomScaleNormal="90" workbookViewId="0">
      <selection activeCell="I22" sqref="I22"/>
    </sheetView>
  </sheetViews>
  <sheetFormatPr defaultRowHeight="12.75" x14ac:dyDescent="0.2"/>
  <cols>
    <col min="2" max="2" width="8.85546875" bestFit="1" customWidth="1"/>
    <col min="3" max="3" width="18" bestFit="1" customWidth="1"/>
    <col min="4" max="4" width="16.28515625" bestFit="1" customWidth="1"/>
    <col min="5" max="5" width="15.140625" bestFit="1" customWidth="1"/>
    <col min="6" max="6" width="10.28515625" bestFit="1" customWidth="1"/>
    <col min="8" max="8" width="4" customWidth="1"/>
    <col min="9" max="9" width="18.7109375" customWidth="1"/>
    <col min="11" max="11" width="11.28515625" bestFit="1" customWidth="1"/>
    <col min="12" max="12" width="7.28515625" customWidth="1"/>
    <col min="13" max="22" width="5.5703125" customWidth="1"/>
  </cols>
  <sheetData>
    <row r="1" spans="1:22" ht="16.5" thickBot="1" x14ac:dyDescent="0.3">
      <c r="A1" s="160" t="s">
        <v>92</v>
      </c>
      <c r="B1" s="137" t="s">
        <v>61</v>
      </c>
      <c r="C1" s="137" t="s">
        <v>0</v>
      </c>
      <c r="D1" s="137" t="s">
        <v>3</v>
      </c>
      <c r="E1" s="137" t="s">
        <v>27</v>
      </c>
      <c r="F1" s="176" t="s">
        <v>43</v>
      </c>
      <c r="I1" s="237" t="s">
        <v>110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15" x14ac:dyDescent="0.25">
      <c r="A2" s="161" t="s">
        <v>87</v>
      </c>
      <c r="B2" s="42"/>
      <c r="C2" s="40" t="s">
        <v>41</v>
      </c>
      <c r="D2" s="40"/>
      <c r="E2" s="40"/>
      <c r="F2" s="197"/>
      <c r="I2" s="121" t="s">
        <v>118</v>
      </c>
      <c r="J2" s="137"/>
      <c r="K2" s="117"/>
      <c r="L2" s="117"/>
      <c r="M2" s="236" t="s">
        <v>95</v>
      </c>
      <c r="N2" s="236"/>
      <c r="O2" s="236" t="s">
        <v>96</v>
      </c>
      <c r="P2" s="236"/>
      <c r="Q2" s="236" t="s">
        <v>81</v>
      </c>
      <c r="R2" s="236"/>
      <c r="S2" s="236" t="s">
        <v>108</v>
      </c>
      <c r="T2" s="236"/>
      <c r="U2" s="236" t="s">
        <v>109</v>
      </c>
      <c r="V2" s="238"/>
    </row>
    <row r="3" spans="1:22" ht="13.5" customHeight="1" x14ac:dyDescent="0.25">
      <c r="A3" s="161"/>
      <c r="B3" s="42"/>
      <c r="C3" s="40"/>
      <c r="D3" s="40"/>
      <c r="E3" s="40"/>
      <c r="F3" s="197"/>
      <c r="I3" s="54" t="s">
        <v>0</v>
      </c>
      <c r="J3" s="138" t="s">
        <v>120</v>
      </c>
      <c r="K3" s="55" t="s">
        <v>106</v>
      </c>
      <c r="L3" s="55" t="s">
        <v>72</v>
      </c>
      <c r="M3" s="56" t="s">
        <v>107</v>
      </c>
      <c r="N3" s="56" t="s">
        <v>72</v>
      </c>
      <c r="O3" s="56" t="s">
        <v>107</v>
      </c>
      <c r="P3" s="56" t="s">
        <v>72</v>
      </c>
      <c r="Q3" s="56" t="s">
        <v>107</v>
      </c>
      <c r="R3" s="56" t="s">
        <v>72</v>
      </c>
      <c r="S3" s="56" t="s">
        <v>107</v>
      </c>
      <c r="T3" s="56" t="s">
        <v>72</v>
      </c>
      <c r="U3" s="56" t="s">
        <v>107</v>
      </c>
      <c r="V3" s="57" t="s">
        <v>72</v>
      </c>
    </row>
    <row r="4" spans="1:22" ht="15" x14ac:dyDescent="0.25">
      <c r="A4" s="161"/>
      <c r="B4" s="13">
        <v>43</v>
      </c>
      <c r="C4" s="13" t="s">
        <v>68</v>
      </c>
      <c r="D4" s="13" t="s">
        <v>67</v>
      </c>
      <c r="E4" s="204">
        <v>9.1300000000000008</v>
      </c>
      <c r="F4" s="203" t="s">
        <v>76</v>
      </c>
      <c r="I4" s="54"/>
      <c r="J4" s="138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5.75" x14ac:dyDescent="0.25">
      <c r="A5" s="161"/>
      <c r="B5" s="5">
        <v>44</v>
      </c>
      <c r="C5" s="5" t="s">
        <v>26</v>
      </c>
      <c r="D5" s="5" t="s">
        <v>20</v>
      </c>
      <c r="E5" s="52" t="s">
        <v>86</v>
      </c>
      <c r="F5" s="154" t="s">
        <v>121</v>
      </c>
      <c r="I5" s="88" t="s">
        <v>68</v>
      </c>
      <c r="J5" s="142">
        <f t="shared" ref="J5" si="0">COUNT(N5,P5,R5,T5,V5)</f>
        <v>2</v>
      </c>
      <c r="K5" s="139">
        <f>RANK(L5,$L$5:$L$15,0)</f>
        <v>1</v>
      </c>
      <c r="L5" s="59">
        <f t="shared" ref="L5" si="1">SUM(N5,P5,R5,T5,V5)</f>
        <v>45</v>
      </c>
      <c r="M5" s="60" t="str">
        <f>VLOOKUP(I5,$C$4:$F$5,4,FALSE)</f>
        <v>1.</v>
      </c>
      <c r="N5" s="60">
        <f>VLOOKUP(M5,segéd!$B$2:$C$17,2,FALSE)</f>
        <v>25</v>
      </c>
      <c r="O5" s="61" t="str">
        <f>VLOOKUP(I5,$C$19:$F$20,4,FALSE)</f>
        <v>2.</v>
      </c>
      <c r="P5" s="62">
        <f>VLOOKUP(O5,segéd!$B$2:$C$17,2,FALSE)</f>
        <v>20</v>
      </c>
      <c r="Q5" s="122"/>
      <c r="R5" s="123"/>
      <c r="S5" s="124"/>
      <c r="T5" s="125"/>
      <c r="U5" s="123"/>
      <c r="V5" s="126"/>
    </row>
    <row r="6" spans="1:22" ht="15.75" x14ac:dyDescent="0.25">
      <c r="A6" s="161"/>
      <c r="B6" s="5"/>
      <c r="C6" s="5"/>
      <c r="D6" s="5"/>
      <c r="E6" s="52"/>
      <c r="F6" s="154"/>
      <c r="I6" s="89" t="s">
        <v>123</v>
      </c>
      <c r="J6" s="142">
        <f t="shared" ref="J6:J7" si="2">COUNT(N6,P6,R6,T6,V6)</f>
        <v>1</v>
      </c>
      <c r="K6" s="139">
        <f t="shared" ref="K6:K7" si="3">RANK(L6,$L$5:$L$15,0)</f>
        <v>2</v>
      </c>
      <c r="L6" s="69">
        <f t="shared" ref="L6:L7" si="4">SUM(N6,P6,R6,T6,V6)</f>
        <v>25</v>
      </c>
      <c r="M6" s="60" t="s">
        <v>119</v>
      </c>
      <c r="N6" s="60" t="s">
        <v>119</v>
      </c>
      <c r="O6" s="61" t="str">
        <f>VLOOKUP(I6,$C$19:$F$20,4,FALSE)</f>
        <v>1.</v>
      </c>
      <c r="P6" s="62">
        <f>VLOOKUP(O6,segéd!$B$2:$C$17,2,FALSE)</f>
        <v>25</v>
      </c>
      <c r="Q6" s="127"/>
      <c r="R6" s="128"/>
      <c r="S6" s="129"/>
      <c r="T6" s="130"/>
      <c r="U6" s="128"/>
      <c r="V6" s="131"/>
    </row>
    <row r="7" spans="1:22" ht="15.75" x14ac:dyDescent="0.25">
      <c r="A7" s="161"/>
      <c r="B7" s="158"/>
      <c r="C7" s="46" t="s">
        <v>42</v>
      </c>
      <c r="D7" s="46"/>
      <c r="E7" s="194"/>
      <c r="F7" s="198"/>
      <c r="I7" s="89" t="s">
        <v>26</v>
      </c>
      <c r="J7" s="142">
        <f t="shared" si="2"/>
        <v>1</v>
      </c>
      <c r="K7" s="139">
        <f t="shared" si="3"/>
        <v>3</v>
      </c>
      <c r="L7" s="69">
        <f t="shared" si="4"/>
        <v>0</v>
      </c>
      <c r="M7" s="60" t="str">
        <f>VLOOKUP(I7,$C$4:$F$5,4,FALSE)</f>
        <v>DNF</v>
      </c>
      <c r="N7" s="60">
        <f>VLOOKUP(M7,segéd!$B$2:$C$17,2,FALSE)</f>
        <v>0</v>
      </c>
      <c r="O7" s="61" t="s">
        <v>119</v>
      </c>
      <c r="P7" s="62" t="s">
        <v>119</v>
      </c>
      <c r="Q7" s="127"/>
      <c r="R7" s="128"/>
      <c r="S7" s="129"/>
      <c r="T7" s="130"/>
      <c r="U7" s="128"/>
      <c r="V7" s="131"/>
    </row>
    <row r="8" spans="1:22" ht="15.75" x14ac:dyDescent="0.25">
      <c r="A8" s="161"/>
      <c r="B8" s="158"/>
      <c r="C8" s="46"/>
      <c r="D8" s="46"/>
      <c r="E8" s="194"/>
      <c r="F8" s="198"/>
      <c r="I8" s="90"/>
      <c r="J8" s="142"/>
      <c r="K8" s="139"/>
      <c r="L8" s="69"/>
      <c r="M8" s="60"/>
      <c r="N8" s="60"/>
      <c r="O8" s="61"/>
      <c r="P8" s="62"/>
      <c r="Q8" s="127"/>
      <c r="R8" s="128"/>
      <c r="S8" s="129"/>
      <c r="T8" s="130"/>
      <c r="U8" s="128"/>
      <c r="V8" s="131"/>
    </row>
    <row r="9" spans="1:22" ht="15.75" x14ac:dyDescent="0.25">
      <c r="A9" s="161"/>
      <c r="B9" s="5">
        <v>48</v>
      </c>
      <c r="C9" s="10" t="s">
        <v>104</v>
      </c>
      <c r="D9" s="5" t="s">
        <v>6</v>
      </c>
      <c r="E9" s="52">
        <v>7.59</v>
      </c>
      <c r="F9" s="177" t="s">
        <v>76</v>
      </c>
      <c r="I9" s="90"/>
      <c r="J9" s="142"/>
      <c r="K9" s="139"/>
      <c r="L9" s="69"/>
      <c r="M9" s="60"/>
      <c r="N9" s="60"/>
      <c r="O9" s="61"/>
      <c r="P9" s="62"/>
      <c r="Q9" s="127"/>
      <c r="R9" s="128"/>
      <c r="S9" s="129"/>
      <c r="T9" s="130"/>
      <c r="U9" s="128"/>
      <c r="V9" s="131"/>
    </row>
    <row r="10" spans="1:22" ht="15.75" x14ac:dyDescent="0.25">
      <c r="A10" s="161"/>
      <c r="B10" s="5">
        <v>47</v>
      </c>
      <c r="C10" s="10" t="s">
        <v>105</v>
      </c>
      <c r="D10" s="5" t="s">
        <v>6</v>
      </c>
      <c r="E10" s="52">
        <v>7.81</v>
      </c>
      <c r="F10" s="177" t="s">
        <v>77</v>
      </c>
      <c r="I10" s="90"/>
      <c r="J10" s="142"/>
      <c r="K10" s="139"/>
      <c r="L10" s="69"/>
      <c r="M10" s="60"/>
      <c r="N10" s="60"/>
      <c r="O10" s="61"/>
      <c r="P10" s="62"/>
      <c r="Q10" s="127"/>
      <c r="R10" s="128"/>
      <c r="S10" s="129"/>
      <c r="T10" s="130"/>
      <c r="U10" s="128"/>
      <c r="V10" s="131"/>
    </row>
    <row r="11" spans="1:22" ht="15.75" x14ac:dyDescent="0.25">
      <c r="A11" s="161"/>
      <c r="B11" s="5">
        <v>50</v>
      </c>
      <c r="C11" s="5" t="s">
        <v>56</v>
      </c>
      <c r="D11" s="5" t="s">
        <v>52</v>
      </c>
      <c r="E11" s="52">
        <v>7.81</v>
      </c>
      <c r="F11" s="177" t="s">
        <v>77</v>
      </c>
      <c r="I11" s="90"/>
      <c r="J11" s="142"/>
      <c r="K11" s="139"/>
      <c r="L11" s="69"/>
      <c r="M11" s="60"/>
      <c r="N11" s="70"/>
      <c r="O11" s="61"/>
      <c r="P11" s="62"/>
      <c r="Q11" s="127"/>
      <c r="R11" s="128"/>
      <c r="S11" s="129"/>
      <c r="T11" s="130"/>
      <c r="U11" s="128"/>
      <c r="V11" s="131"/>
    </row>
    <row r="12" spans="1:22" ht="15.75" x14ac:dyDescent="0.25">
      <c r="A12" s="161"/>
      <c r="B12" s="5">
        <v>46</v>
      </c>
      <c r="C12" s="10" t="s">
        <v>4</v>
      </c>
      <c r="D12" s="5" t="s">
        <v>6</v>
      </c>
      <c r="E12" s="52">
        <v>7.98</v>
      </c>
      <c r="F12" s="177" t="s">
        <v>78</v>
      </c>
      <c r="I12" s="90"/>
      <c r="J12" s="142"/>
      <c r="K12" s="139"/>
      <c r="L12" s="69"/>
      <c r="M12" s="60"/>
      <c r="N12" s="70"/>
      <c r="O12" s="61"/>
      <c r="P12" s="62"/>
      <c r="Q12" s="127"/>
      <c r="R12" s="128"/>
      <c r="S12" s="129"/>
      <c r="T12" s="130"/>
      <c r="U12" s="128"/>
      <c r="V12" s="131"/>
    </row>
    <row r="13" spans="1:22" ht="12.75" customHeight="1" x14ac:dyDescent="0.25">
      <c r="A13" s="164"/>
      <c r="B13" s="5">
        <v>51</v>
      </c>
      <c r="C13" s="5" t="s">
        <v>57</v>
      </c>
      <c r="D13" s="5" t="s">
        <v>52</v>
      </c>
      <c r="E13" s="52">
        <v>7.98</v>
      </c>
      <c r="F13" s="177" t="s">
        <v>78</v>
      </c>
      <c r="I13" s="90"/>
      <c r="J13" s="142"/>
      <c r="K13" s="139"/>
      <c r="L13" s="69"/>
      <c r="M13" s="60"/>
      <c r="N13" s="70"/>
      <c r="O13" s="61"/>
      <c r="P13" s="62"/>
      <c r="Q13" s="127"/>
      <c r="R13" s="128"/>
      <c r="S13" s="129"/>
      <c r="T13" s="130"/>
      <c r="U13" s="128"/>
      <c r="V13" s="131"/>
    </row>
    <row r="14" spans="1:22" ht="13.5" customHeight="1" x14ac:dyDescent="0.25">
      <c r="A14" s="164"/>
      <c r="B14" s="5">
        <v>49</v>
      </c>
      <c r="C14" s="10" t="s">
        <v>17</v>
      </c>
      <c r="D14" s="5" t="s">
        <v>6</v>
      </c>
      <c r="E14" s="52">
        <v>8.4499999999999993</v>
      </c>
      <c r="F14" s="177" t="s">
        <v>79</v>
      </c>
      <c r="I14" s="90"/>
      <c r="J14" s="142"/>
      <c r="K14" s="139"/>
      <c r="L14" s="69"/>
      <c r="M14" s="60"/>
      <c r="N14" s="70"/>
      <c r="O14" s="61"/>
      <c r="P14" s="62"/>
      <c r="Q14" s="127"/>
      <c r="R14" s="128"/>
      <c r="S14" s="129"/>
      <c r="T14" s="130"/>
      <c r="U14" s="128"/>
      <c r="V14" s="131"/>
    </row>
    <row r="15" spans="1:22" ht="15.75" x14ac:dyDescent="0.25">
      <c r="A15" s="164"/>
      <c r="B15" s="5">
        <v>52</v>
      </c>
      <c r="C15" s="5" t="s">
        <v>140</v>
      </c>
      <c r="D15" s="5" t="s">
        <v>32</v>
      </c>
      <c r="E15" s="52">
        <v>12.1</v>
      </c>
      <c r="F15" s="177" t="s">
        <v>82</v>
      </c>
      <c r="I15" s="91"/>
      <c r="J15" s="142"/>
      <c r="K15" s="139"/>
      <c r="L15" s="92"/>
      <c r="M15" s="60"/>
      <c r="N15" s="93"/>
      <c r="O15" s="61"/>
      <c r="P15" s="62"/>
      <c r="Q15" s="132"/>
      <c r="R15" s="133"/>
      <c r="S15" s="134"/>
      <c r="T15" s="135"/>
      <c r="U15" s="133"/>
      <c r="V15" s="136"/>
    </row>
    <row r="16" spans="1:22" ht="12.75" customHeight="1" thickBot="1" x14ac:dyDescent="0.3">
      <c r="A16" s="165"/>
      <c r="B16" s="155"/>
      <c r="C16" s="155"/>
      <c r="D16" s="155"/>
      <c r="E16" s="189"/>
      <c r="F16" s="180"/>
      <c r="I16" s="146"/>
      <c r="J16" s="147"/>
      <c r="K16" s="148"/>
      <c r="L16" s="148"/>
      <c r="M16" s="147"/>
      <c r="N16" s="147"/>
      <c r="O16" s="147"/>
      <c r="P16" s="147"/>
      <c r="Q16" s="145"/>
      <c r="R16" s="149"/>
      <c r="S16" s="149"/>
      <c r="T16" s="149"/>
      <c r="U16" s="149"/>
      <c r="V16" s="150"/>
    </row>
    <row r="17" spans="1:22" ht="12.75" customHeight="1" x14ac:dyDescent="0.25">
      <c r="A17" s="167" t="s">
        <v>88</v>
      </c>
      <c r="B17" s="181"/>
      <c r="C17" s="169" t="s">
        <v>41</v>
      </c>
      <c r="D17" s="170"/>
      <c r="E17" s="190"/>
      <c r="F17" s="182"/>
      <c r="I17" s="119" t="s">
        <v>117</v>
      </c>
      <c r="J17" s="138"/>
      <c r="K17" s="118"/>
      <c r="L17" s="120"/>
      <c r="M17" s="239" t="s">
        <v>95</v>
      </c>
      <c r="N17" s="239"/>
      <c r="O17" s="239" t="s">
        <v>96</v>
      </c>
      <c r="P17" s="239"/>
      <c r="Q17" s="239" t="s">
        <v>81</v>
      </c>
      <c r="R17" s="239"/>
      <c r="S17" s="239" t="s">
        <v>108</v>
      </c>
      <c r="T17" s="239"/>
      <c r="U17" s="239" t="s">
        <v>109</v>
      </c>
      <c r="V17" s="240"/>
    </row>
    <row r="18" spans="1:22" ht="12.75" customHeight="1" x14ac:dyDescent="0.25">
      <c r="A18" s="164"/>
      <c r="B18" s="42"/>
      <c r="C18" s="40"/>
      <c r="D18" s="41"/>
      <c r="E18" s="191"/>
      <c r="F18" s="174"/>
      <c r="I18" s="54" t="s">
        <v>0</v>
      </c>
      <c r="J18" s="118"/>
      <c r="K18" s="55" t="s">
        <v>106</v>
      </c>
      <c r="L18" s="55" t="s">
        <v>72</v>
      </c>
      <c r="M18" s="56" t="s">
        <v>107</v>
      </c>
      <c r="N18" s="56" t="s">
        <v>72</v>
      </c>
      <c r="O18" s="56" t="s">
        <v>107</v>
      </c>
      <c r="P18" s="56" t="s">
        <v>72</v>
      </c>
      <c r="Q18" s="56" t="s">
        <v>107</v>
      </c>
      <c r="R18" s="56" t="s">
        <v>72</v>
      </c>
      <c r="S18" s="56" t="s">
        <v>107</v>
      </c>
      <c r="T18" s="56" t="s">
        <v>72</v>
      </c>
      <c r="U18" s="56" t="s">
        <v>107</v>
      </c>
      <c r="V18" s="57" t="s">
        <v>72</v>
      </c>
    </row>
    <row r="19" spans="1:22" ht="12.75" customHeight="1" x14ac:dyDescent="0.25">
      <c r="A19" s="164"/>
      <c r="B19" s="12">
        <f>VLOOKUP(C19,nevezések!$A$1:$I$116,6,FALSE)</f>
        <v>61</v>
      </c>
      <c r="C19" s="224" t="s">
        <v>123</v>
      </c>
      <c r="D19" s="12" t="str">
        <f>VLOOKUP(C19,nevezések!$A$4:$I$116,4,FALSE)</f>
        <v>4seasons Síiskola</v>
      </c>
      <c r="E19" s="52">
        <v>7.93</v>
      </c>
      <c r="F19" s="154" t="str">
        <f>RANK(E19,$E$19:$E$20,1)&amp;"."</f>
        <v>1.</v>
      </c>
      <c r="I19" s="54"/>
      <c r="J19" s="118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ht="12.75" customHeight="1" x14ac:dyDescent="0.25">
      <c r="A20" s="164"/>
      <c r="B20" s="12">
        <f>VLOOKUP(C20,nevezések!$A$1:$I$116,6,FALSE)</f>
        <v>68</v>
      </c>
      <c r="C20" s="147" t="s">
        <v>68</v>
      </c>
      <c r="D20" s="12" t="str">
        <f>VLOOKUP(C20,nevezések!$A$4:$I$116,4,FALSE)</f>
        <v>Slider síiskola</v>
      </c>
      <c r="E20" s="52">
        <v>8.11</v>
      </c>
      <c r="F20" s="154" t="str">
        <f>RANK(E20,$E$19:$E$20,1)&amp;"."</f>
        <v>2.</v>
      </c>
      <c r="I20" s="58" t="s">
        <v>56</v>
      </c>
      <c r="J20" s="144">
        <f t="shared" ref="J20:J27" si="5">COUNT(N20,P20,R20,T20,V20)</f>
        <v>2</v>
      </c>
      <c r="K20" s="139">
        <f t="shared" ref="K20:K27" si="6">RANK(L20,$L$20:$L$30,0)</f>
        <v>1</v>
      </c>
      <c r="L20" s="59">
        <f t="shared" ref="L20:L27" si="7">SUM(N20,P20,R20,T20,V20)</f>
        <v>45</v>
      </c>
      <c r="M20" s="60" t="str">
        <f>VLOOKUP(I20,$C$9:$F$15,4,FALSE)</f>
        <v>2.</v>
      </c>
      <c r="N20" s="60">
        <f>VLOOKUP(M20,segéd!$B$2:$C$17,2,FALSE)</f>
        <v>20</v>
      </c>
      <c r="O20" s="61" t="str">
        <f t="shared" ref="O20:O25" si="8">VLOOKUP(I20,$C$24:$F$29,4,FALSE)</f>
        <v>1.</v>
      </c>
      <c r="P20" s="62">
        <f>VLOOKUP(O20,segéd!$B$2:$C$17,2,FALSE)</f>
        <v>25</v>
      </c>
      <c r="Q20" s="63"/>
      <c r="R20" s="64"/>
      <c r="S20" s="65"/>
      <c r="T20" s="66"/>
      <c r="U20" s="64"/>
      <c r="V20" s="67"/>
    </row>
    <row r="21" spans="1:22" ht="12.75" customHeight="1" x14ac:dyDescent="0.25">
      <c r="A21" s="164"/>
      <c r="B21" s="12"/>
      <c r="C21" s="5"/>
      <c r="D21" s="12"/>
      <c r="E21" s="52"/>
      <c r="F21" s="154"/>
      <c r="I21" s="207" t="s">
        <v>104</v>
      </c>
      <c r="J21" s="144">
        <f t="shared" si="5"/>
        <v>2</v>
      </c>
      <c r="K21" s="140">
        <f t="shared" si="6"/>
        <v>2</v>
      </c>
      <c r="L21" s="69">
        <f t="shared" si="7"/>
        <v>36</v>
      </c>
      <c r="M21" s="60" t="str">
        <f>VLOOKUP(I21,$C$9:$F$15,4,FALSE)</f>
        <v>1.</v>
      </c>
      <c r="N21" s="60">
        <f>VLOOKUP(M21,segéd!$B$2:$C$17,2,FALSE)</f>
        <v>25</v>
      </c>
      <c r="O21" s="61" t="str">
        <f t="shared" si="8"/>
        <v>5.</v>
      </c>
      <c r="P21" s="62">
        <f>VLOOKUP(O21,segéd!$B$2:$C$17,2,FALSE)</f>
        <v>11</v>
      </c>
      <c r="Q21" s="72"/>
      <c r="R21" s="73"/>
      <c r="S21" s="74"/>
      <c r="T21" s="75"/>
      <c r="U21" s="73"/>
      <c r="V21" s="76"/>
    </row>
    <row r="22" spans="1:22" ht="12.75" customHeight="1" x14ac:dyDescent="0.25">
      <c r="A22" s="164"/>
      <c r="B22" s="45"/>
      <c r="C22" s="46" t="s">
        <v>42</v>
      </c>
      <c r="D22" s="45"/>
      <c r="E22" s="188"/>
      <c r="F22" s="195"/>
      <c r="I22" s="207" t="s">
        <v>105</v>
      </c>
      <c r="J22" s="144">
        <f t="shared" si="5"/>
        <v>2</v>
      </c>
      <c r="K22" s="140">
        <f t="shared" si="6"/>
        <v>3</v>
      </c>
      <c r="L22" s="69">
        <f t="shared" si="7"/>
        <v>30</v>
      </c>
      <c r="M22" s="60" t="str">
        <f>VLOOKUP(I22,$C$9:$F$15,4,FALSE)</f>
        <v>2.</v>
      </c>
      <c r="N22" s="60">
        <f>VLOOKUP(M22,segéd!$B$2:$C$17,2,FALSE)</f>
        <v>20</v>
      </c>
      <c r="O22" s="61" t="str">
        <f t="shared" si="8"/>
        <v>6.</v>
      </c>
      <c r="P22" s="62">
        <f>VLOOKUP(O22,segéd!$B$2:$C$17,2,FALSE)</f>
        <v>10</v>
      </c>
      <c r="Q22" s="72"/>
      <c r="R22" s="73"/>
      <c r="S22" s="74"/>
      <c r="T22" s="75"/>
      <c r="U22" s="73"/>
      <c r="V22" s="76"/>
    </row>
    <row r="23" spans="1:22" ht="12.75" customHeight="1" x14ac:dyDescent="0.25">
      <c r="A23" s="164"/>
      <c r="B23" s="45"/>
      <c r="C23" s="46"/>
      <c r="D23" s="45"/>
      <c r="E23" s="188"/>
      <c r="F23" s="195"/>
      <c r="I23" s="207" t="s">
        <v>4</v>
      </c>
      <c r="J23" s="144">
        <f t="shared" si="5"/>
        <v>2</v>
      </c>
      <c r="K23" s="140">
        <f t="shared" si="6"/>
        <v>3</v>
      </c>
      <c r="L23" s="69">
        <f t="shared" si="7"/>
        <v>30</v>
      </c>
      <c r="M23" s="60" t="str">
        <f>VLOOKUP(I23,$C$9:$F$15,4,FALSE)</f>
        <v>3.</v>
      </c>
      <c r="N23" s="60">
        <f>VLOOKUP(M23,segéd!$B$2:$C$17,2,FALSE)</f>
        <v>15</v>
      </c>
      <c r="O23" s="61" t="str">
        <f t="shared" si="8"/>
        <v>3.</v>
      </c>
      <c r="P23" s="62">
        <f>VLOOKUP(O23,segéd!$B$2:$C$17,2,FALSE)</f>
        <v>15</v>
      </c>
      <c r="Q23" s="72"/>
      <c r="R23" s="73"/>
      <c r="S23" s="74"/>
      <c r="T23" s="75"/>
      <c r="U23" s="73"/>
      <c r="V23" s="76"/>
    </row>
    <row r="24" spans="1:22" ht="12.75" customHeight="1" x14ac:dyDescent="0.25">
      <c r="A24" s="164"/>
      <c r="B24" s="12">
        <f>VLOOKUP(C24,nevezések!$A$1:$I$116,6,FALSE)</f>
        <v>66</v>
      </c>
      <c r="C24" s="147" t="s">
        <v>56</v>
      </c>
      <c r="D24" s="12" t="str">
        <f>VLOOKUP(C24,nevezések!$A$4:$I$116,4,FALSE)</f>
        <v>SKID Síiskola</v>
      </c>
      <c r="E24" s="52">
        <v>7.6</v>
      </c>
      <c r="F24" s="154" t="str">
        <f t="shared" ref="F24:F29" si="9">RANK(E24,$E$24:$E$29,1)&amp;"."</f>
        <v>1.</v>
      </c>
      <c r="I24" s="207" t="s">
        <v>57</v>
      </c>
      <c r="J24" s="144">
        <f t="shared" si="5"/>
        <v>2</v>
      </c>
      <c r="K24" s="140">
        <f t="shared" si="6"/>
        <v>5</v>
      </c>
      <c r="L24" s="69">
        <f t="shared" si="7"/>
        <v>27</v>
      </c>
      <c r="M24" s="60" t="str">
        <f>VLOOKUP(I24,$C$9:$F$15,4,FALSE)</f>
        <v>3.</v>
      </c>
      <c r="N24" s="60">
        <f>VLOOKUP(M24,segéd!$B$2:$C$17,2,FALSE)</f>
        <v>15</v>
      </c>
      <c r="O24" s="61" t="str">
        <f t="shared" si="8"/>
        <v>4.</v>
      </c>
      <c r="P24" s="62">
        <f>VLOOKUP(O24,segéd!$B$2:$C$17,2,FALSE)</f>
        <v>12</v>
      </c>
      <c r="Q24" s="72"/>
      <c r="R24" s="73"/>
      <c r="S24" s="74"/>
      <c r="T24" s="75"/>
      <c r="U24" s="73"/>
      <c r="V24" s="76"/>
    </row>
    <row r="25" spans="1:22" ht="12.75" customHeight="1" x14ac:dyDescent="0.25">
      <c r="A25" s="164"/>
      <c r="B25" s="12">
        <v>76</v>
      </c>
      <c r="C25" s="147" t="s">
        <v>131</v>
      </c>
      <c r="D25" s="12" t="str">
        <f>VLOOKUP(C25,nevezések!$A$4:$I$116,4,FALSE)</f>
        <v>SKID Síiskola</v>
      </c>
      <c r="E25" s="52">
        <v>7.61</v>
      </c>
      <c r="F25" s="154" t="str">
        <f t="shared" si="9"/>
        <v>2.</v>
      </c>
      <c r="I25" s="207" t="s">
        <v>131</v>
      </c>
      <c r="J25" s="144">
        <f t="shared" si="5"/>
        <v>1</v>
      </c>
      <c r="K25" s="140">
        <f t="shared" si="6"/>
        <v>6</v>
      </c>
      <c r="L25" s="69">
        <f t="shared" si="7"/>
        <v>20</v>
      </c>
      <c r="M25" s="60" t="s">
        <v>119</v>
      </c>
      <c r="N25" s="60" t="s">
        <v>119</v>
      </c>
      <c r="O25" s="61" t="str">
        <f t="shared" si="8"/>
        <v>2.</v>
      </c>
      <c r="P25" s="62">
        <f>VLOOKUP(O25,segéd!$B$2:$C$17,2,FALSE)</f>
        <v>20</v>
      </c>
      <c r="Q25" s="72"/>
      <c r="R25" s="73"/>
      <c r="S25" s="74"/>
      <c r="T25" s="75"/>
      <c r="U25" s="73"/>
      <c r="V25" s="76"/>
    </row>
    <row r="26" spans="1:22" ht="12.75" customHeight="1" x14ac:dyDescent="0.25">
      <c r="A26" s="164"/>
      <c r="B26" s="12">
        <f>VLOOKUP(C26,nevezések!$A$1:$I$116,6,FALSE)</f>
        <v>62</v>
      </c>
      <c r="C26" s="224" t="s">
        <v>4</v>
      </c>
      <c r="D26" s="12" t="str">
        <f>VLOOKUP(C26,nevezések!$A$4:$I$116,4,FALSE)</f>
        <v>4seasons Síiskola</v>
      </c>
      <c r="E26" s="52">
        <v>7.64</v>
      </c>
      <c r="F26" s="154" t="str">
        <f t="shared" si="9"/>
        <v>3.</v>
      </c>
      <c r="I26" s="207" t="s">
        <v>17</v>
      </c>
      <c r="J26" s="144">
        <f t="shared" si="5"/>
        <v>1</v>
      </c>
      <c r="K26" s="140">
        <f t="shared" si="6"/>
        <v>7</v>
      </c>
      <c r="L26" s="69">
        <f t="shared" si="7"/>
        <v>12</v>
      </c>
      <c r="M26" s="60" t="str">
        <f>VLOOKUP(I26,$C$9:$F$15,4,FALSE)</f>
        <v>4.</v>
      </c>
      <c r="N26" s="60">
        <f>VLOOKUP(M26,segéd!$B$2:$C$17,2,FALSE)</f>
        <v>12</v>
      </c>
      <c r="O26" s="61" t="s">
        <v>119</v>
      </c>
      <c r="P26" s="62" t="s">
        <v>119</v>
      </c>
      <c r="Q26" s="72"/>
      <c r="R26" s="73"/>
      <c r="S26" s="74"/>
      <c r="T26" s="75"/>
      <c r="U26" s="73"/>
      <c r="V26" s="76"/>
    </row>
    <row r="27" spans="1:22" ht="12.75" customHeight="1" x14ac:dyDescent="0.25">
      <c r="A27" s="164"/>
      <c r="B27" s="12">
        <f>VLOOKUP(C27,nevezések!$A$1:$I$116,6,FALSE)</f>
        <v>67</v>
      </c>
      <c r="C27" s="147" t="s">
        <v>57</v>
      </c>
      <c r="D27" s="12" t="str">
        <f>VLOOKUP(C27,nevezések!$A$4:$I$116,4,FALSE)</f>
        <v>SKID Síiskola</v>
      </c>
      <c r="E27" s="52">
        <v>7.98</v>
      </c>
      <c r="F27" s="154" t="str">
        <f t="shared" si="9"/>
        <v>4.</v>
      </c>
      <c r="I27" s="68" t="s">
        <v>140</v>
      </c>
      <c r="J27" s="144">
        <f t="shared" si="5"/>
        <v>1</v>
      </c>
      <c r="K27" s="140">
        <f t="shared" si="6"/>
        <v>8</v>
      </c>
      <c r="L27" s="69">
        <f t="shared" si="7"/>
        <v>11</v>
      </c>
      <c r="M27" s="60" t="str">
        <f>VLOOKUP(I27,$C$9:$F$15,4,FALSE)</f>
        <v>5.</v>
      </c>
      <c r="N27" s="60">
        <f>VLOOKUP(M27,segéd!$B$2:$C$17,2,FALSE)</f>
        <v>11</v>
      </c>
      <c r="O27" s="61" t="s">
        <v>119</v>
      </c>
      <c r="P27" s="62" t="s">
        <v>119</v>
      </c>
      <c r="Q27" s="72"/>
      <c r="R27" s="73"/>
      <c r="S27" s="74"/>
      <c r="T27" s="75"/>
      <c r="U27" s="73"/>
      <c r="V27" s="76"/>
    </row>
    <row r="28" spans="1:22" ht="12.75" customHeight="1" x14ac:dyDescent="0.25">
      <c r="A28" s="164"/>
      <c r="B28" s="12">
        <f>VLOOKUP(C28,nevezések!$A$1:$I$116,6,FALSE)</f>
        <v>64</v>
      </c>
      <c r="C28" s="224" t="s">
        <v>104</v>
      </c>
      <c r="D28" s="12" t="str">
        <f>VLOOKUP(C28,nevezések!$A$4:$I$116,4,FALSE)</f>
        <v>4seasons Síiskola</v>
      </c>
      <c r="E28" s="52">
        <v>8.01</v>
      </c>
      <c r="F28" s="154" t="str">
        <f t="shared" si="9"/>
        <v>5.</v>
      </c>
      <c r="I28" s="206"/>
      <c r="J28" s="144"/>
      <c r="K28" s="140"/>
      <c r="L28" s="69"/>
      <c r="M28" s="60"/>
      <c r="N28" s="70"/>
      <c r="O28" s="61"/>
      <c r="P28" s="62"/>
      <c r="Q28" s="72"/>
      <c r="R28" s="73"/>
      <c r="S28" s="74"/>
      <c r="T28" s="75"/>
      <c r="U28" s="73"/>
      <c r="V28" s="76"/>
    </row>
    <row r="29" spans="1:22" ht="12.75" customHeight="1" x14ac:dyDescent="0.25">
      <c r="A29" s="164"/>
      <c r="B29" s="12">
        <f>VLOOKUP(C29,nevezések!$A$1:$I$116,6,FALSE)</f>
        <v>63</v>
      </c>
      <c r="C29" s="224" t="s">
        <v>105</v>
      </c>
      <c r="D29" s="12" t="str">
        <f>VLOOKUP(C29,nevezések!$A$4:$I$116,4,FALSE)</f>
        <v>4seasons Síiskola</v>
      </c>
      <c r="E29" s="52">
        <v>9.07</v>
      </c>
      <c r="F29" s="154" t="str">
        <f t="shared" si="9"/>
        <v>6.</v>
      </c>
      <c r="I29" s="206"/>
      <c r="J29" s="144"/>
      <c r="K29" s="140"/>
      <c r="L29" s="69"/>
      <c r="M29" s="60"/>
      <c r="N29" s="70"/>
      <c r="O29" s="61"/>
      <c r="P29" s="62"/>
      <c r="Q29" s="72"/>
      <c r="R29" s="73"/>
      <c r="S29" s="74"/>
      <c r="T29" s="75"/>
      <c r="U29" s="73"/>
      <c r="V29" s="76"/>
    </row>
    <row r="30" spans="1:22" ht="12.75" customHeight="1" thickBot="1" x14ac:dyDescent="0.3">
      <c r="A30" s="165"/>
      <c r="B30" s="172"/>
      <c r="C30" s="172"/>
      <c r="D30" s="172"/>
      <c r="E30" s="172"/>
      <c r="F30" s="175"/>
      <c r="I30" s="78"/>
      <c r="J30" s="205"/>
      <c r="K30" s="143"/>
      <c r="L30" s="79"/>
      <c r="M30" s="80"/>
      <c r="N30" s="80"/>
      <c r="O30" s="81"/>
      <c r="P30" s="82"/>
      <c r="Q30" s="83"/>
      <c r="R30" s="84"/>
      <c r="S30" s="85"/>
      <c r="T30" s="86"/>
      <c r="U30" s="84"/>
      <c r="V30" s="87"/>
    </row>
    <row r="31" spans="1:22" ht="15" x14ac:dyDescent="0.2">
      <c r="A31" s="230"/>
    </row>
    <row r="32" spans="1:22" ht="12.75" customHeight="1" x14ac:dyDescent="0.2">
      <c r="A32" s="230"/>
    </row>
    <row r="33" spans="1:1" ht="12.75" customHeight="1" x14ac:dyDescent="0.2">
      <c r="A33" s="230"/>
    </row>
    <row r="34" spans="1:1" ht="12.75" customHeight="1" x14ac:dyDescent="0.2">
      <c r="A34" s="230"/>
    </row>
    <row r="35" spans="1:1" ht="12.75" customHeight="1" x14ac:dyDescent="0.2">
      <c r="A35" s="230"/>
    </row>
    <row r="36" spans="1:1" ht="12.75" customHeight="1" x14ac:dyDescent="0.2">
      <c r="A36" s="230"/>
    </row>
    <row r="37" spans="1:1" ht="12.75" customHeight="1" x14ac:dyDescent="0.2">
      <c r="A37" s="230"/>
    </row>
    <row r="38" spans="1:1" ht="12.75" customHeight="1" x14ac:dyDescent="0.2">
      <c r="A38" s="230"/>
    </row>
    <row r="39" spans="1:1" ht="12.75" customHeight="1" x14ac:dyDescent="0.2">
      <c r="A39" s="230"/>
    </row>
    <row r="40" spans="1:1" ht="12.75" customHeight="1" x14ac:dyDescent="0.2">
      <c r="A40" s="230"/>
    </row>
    <row r="41" spans="1:1" ht="12.75" customHeight="1" x14ac:dyDescent="0.2">
      <c r="A41" s="230"/>
    </row>
    <row r="42" spans="1:1" ht="12.75" customHeight="1" x14ac:dyDescent="0.2">
      <c r="A42" s="230"/>
    </row>
    <row r="43" spans="1:1" ht="12.75" customHeight="1" x14ac:dyDescent="0.2">
      <c r="A43" s="230"/>
    </row>
    <row r="44" spans="1:1" ht="13.5" customHeight="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</sheetData>
  <sortState xmlns:xlrd2="http://schemas.microsoft.com/office/spreadsheetml/2017/richdata2" ref="I21:P27">
    <sortCondition ref="K20"/>
  </sortState>
  <mergeCells count="11">
    <mergeCell ref="M17:N17"/>
    <mergeCell ref="O17:P17"/>
    <mergeCell ref="Q17:R17"/>
    <mergeCell ref="S17:T17"/>
    <mergeCell ref="U17:V17"/>
    <mergeCell ref="I1:V1"/>
    <mergeCell ref="M2:N2"/>
    <mergeCell ref="O2:P2"/>
    <mergeCell ref="Q2:R2"/>
    <mergeCell ref="S2:T2"/>
    <mergeCell ref="U2:V2"/>
  </mergeCells>
  <conditionalFormatting sqref="S5 Q5 U5 O5:O15 M5:M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1" priority="5" rank="3"/>
    <cfRule type="top10" dxfId="0" priority="6" rank="3"/>
  </conditionalFormatting>
  <conditionalFormatting sqref="I5:I16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8B4AC1-B923-4D63-BDBA-3FF68269E89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1" id="{C9C8388B-26F8-47DA-A9EC-3D69DF499F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J20:J30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nevezések</vt:lpstr>
      <vt:lpstr>Csapat eredm.</vt:lpstr>
      <vt:lpstr>Mini I-2015</vt:lpstr>
      <vt:lpstr>Mini I-2014</vt:lpstr>
      <vt:lpstr>Mini II-2013</vt:lpstr>
      <vt:lpstr>Mini II-2012</vt:lpstr>
      <vt:lpstr>Gyerek I-2011</vt:lpstr>
      <vt:lpstr>Gyerek I-2010</vt:lpstr>
      <vt:lpstr>Gyerek II-2009-2008</vt:lpstr>
      <vt:lpstr>segéd</vt:lpstr>
      <vt:lpstr>korosztály</vt:lpstr>
      <vt:lpstr>név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Diabetes</cp:lastModifiedBy>
  <cp:lastPrinted>2019-12-15T14:25:20Z</cp:lastPrinted>
  <dcterms:created xsi:type="dcterms:W3CDTF">1997-01-17T14:02:09Z</dcterms:created>
  <dcterms:modified xsi:type="dcterms:W3CDTF">2020-01-11T20:14:28Z</dcterms:modified>
</cp:coreProperties>
</file>